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00" windowHeight="8790" activeTab="0"/>
  </bookViews>
  <sheets>
    <sheet name="Лист1" sheetId="1" r:id="rId1"/>
  </sheets>
  <definedNames>
    <definedName name="_xlnm.Print_Titles" localSheetId="0">'Лист1'!$5:$5</definedName>
    <definedName name="_xlnm.Print_Area" localSheetId="0">'Лист1'!$A$1:$F$320</definedName>
  </definedNames>
  <calcPr fullCalcOnLoad="1"/>
</workbook>
</file>

<file path=xl/sharedStrings.xml><?xml version="1.0" encoding="utf-8"?>
<sst xmlns="http://schemas.openxmlformats.org/spreadsheetml/2006/main" count="434" uniqueCount="309">
  <si>
    <t>10116</t>
  </si>
  <si>
    <t>Органи місцевого самоврядування </t>
  </si>
  <si>
    <t>70201</t>
  </si>
  <si>
    <t>Загальноосвітні школи (в т. ч. школа-дитячий садок, інтернат при школі), спеціалізовані школи, ліцеї, гімназії, колегіуми </t>
  </si>
  <si>
    <t>70303</t>
  </si>
  <si>
    <t>Дитячі будинки (в т. ч. сімейного типу, прийомні сім`ї) </t>
  </si>
  <si>
    <t>70401</t>
  </si>
  <si>
    <t>Позашкільні заклади освіти, заходи із позашкільної роботи з дітьми </t>
  </si>
  <si>
    <t>70702</t>
  </si>
  <si>
    <t>Інші заклади і заходи післядипломної освіти </t>
  </si>
  <si>
    <t>70802</t>
  </si>
  <si>
    <t>Методична робота, інші заходи у сфері народної освіти </t>
  </si>
  <si>
    <t>70804</t>
  </si>
  <si>
    <t>Централізовані бухгалтерії обласних, міських, районних відділів освіти </t>
  </si>
  <si>
    <t>70805</t>
  </si>
  <si>
    <t>Групи централізованого господарського обслуговування </t>
  </si>
  <si>
    <t>70806</t>
  </si>
  <si>
    <t>Інші заклади освіти </t>
  </si>
  <si>
    <t>70807</t>
  </si>
  <si>
    <t>Інші освітні програми </t>
  </si>
  <si>
    <t>80101</t>
  </si>
  <si>
    <t>Лікарні </t>
  </si>
  <si>
    <t>80800</t>
  </si>
  <si>
    <t>Центри первинної медичної (медико-санітарної) допомоги</t>
  </si>
  <si>
    <t>90201</t>
  </si>
  <si>
    <t>90202</t>
  </si>
  <si>
    <t>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</si>
  <si>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t>
  </si>
  <si>
    <t>90204</t>
  </si>
  <si>
    <t>90205</t>
  </si>
  <si>
    <t>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</si>
  <si>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</si>
  <si>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</si>
  <si>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</si>
  <si>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</si>
  <si>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</si>
  <si>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90210</t>
  </si>
  <si>
    <t>90211</t>
  </si>
  <si>
    <t>90212</t>
  </si>
  <si>
    <t>90214</t>
  </si>
  <si>
    <t>Пільги окремим категоріям громадян з послуг зв`язку </t>
  </si>
  <si>
    <t>90215</t>
  </si>
  <si>
    <t>Пільги багатодітним сім`ям на житлово-комунальні послуги </t>
  </si>
  <si>
    <t>90216</t>
  </si>
  <si>
    <t>Пільги багатодітним сім`ям на придбання твердого палива та скрапленого газу </t>
  </si>
  <si>
    <t>90302</t>
  </si>
  <si>
    <t>Допомога у зв`язку з вагітністю і пологами </t>
  </si>
  <si>
    <t>90303</t>
  </si>
  <si>
    <t>Допомога на догляд за дитиною віком до 3 років </t>
  </si>
  <si>
    <t>90304</t>
  </si>
  <si>
    <t>Допомога при народженні дитини </t>
  </si>
  <si>
    <t>90305</t>
  </si>
  <si>
    <t>Допомога на дітей, над якими встановлено опіку чи піклування </t>
  </si>
  <si>
    <t>90306</t>
  </si>
  <si>
    <t>Допомога на дітей одиноким матерям </t>
  </si>
  <si>
    <t>90307</t>
  </si>
  <si>
    <t>Тимчасова державна допомога дітям </t>
  </si>
  <si>
    <t>90308</t>
  </si>
  <si>
    <t>Допомога при усиновленні дитини </t>
  </si>
  <si>
    <t>90401</t>
  </si>
  <si>
    <t>Державна соціальна допомога малозабезпеченим сім`ям </t>
  </si>
  <si>
    <t>90405</t>
  </si>
  <si>
    <t>Субсидії населенню для відшкодування витрат на оплату житлово-комунальних послуг </t>
  </si>
  <si>
    <t>90406</t>
  </si>
  <si>
    <t>Субсидії населенню для відшкодування витрат на придбання твердого та рідкого пічного побутового палива і скрапленого газу </t>
  </si>
  <si>
    <t>90413</t>
  </si>
  <si>
    <t>Допомога на догляд за інвалідом I чи II групи внаслідок психічного розладу </t>
  </si>
  <si>
    <t>90417</t>
  </si>
  <si>
    <t>Витрати на поховання учасників бойових дій та інвалідів війни </t>
  </si>
  <si>
    <t>91101</t>
  </si>
  <si>
    <t>Утримання центрів соціальних служб для сім`ї, дітей та молоді </t>
  </si>
  <si>
    <t>91102</t>
  </si>
  <si>
    <t>Програми і заходи центрів соціальних служб для сім`ї, дітей та молоді </t>
  </si>
  <si>
    <t>91103</t>
  </si>
  <si>
    <t>Соціальні програми і заходи державних органів у справах молоді </t>
  </si>
  <si>
    <t>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</si>
  <si>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</si>
  <si>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91204</t>
  </si>
  <si>
    <t>Територіальні центри соціального обслуговування (надання соціальних послуг) </t>
  </si>
  <si>
    <t>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</si>
  <si>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</si>
  <si>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91209</t>
  </si>
  <si>
    <t>Фінансова підтримка громадських організацій інвалідів і ветеранів </t>
  </si>
  <si>
    <t>91300</t>
  </si>
  <si>
    <t>Державна соціальна допомога інвалідам з дитинства та дітям-інвалідам </t>
  </si>
  <si>
    <t>91303</t>
  </si>
  <si>
    <t>Компенсаційні виплати інвалідам на бензин, ремонт, техобслуговування автотранспорту та транспортне обслуговування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</si>
  <si>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</si>
  <si>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</si>
  <si>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</si>
  <si>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</si>
  <si>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</si>
  <si>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</si>
  <si>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</si>
  <si>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</si>
  <si>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</si>
  <si>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</si>
  <si>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130102</t>
  </si>
  <si>
    <t>130107</t>
  </si>
  <si>
    <t>Утримання та навчально-тренувальна робота дитячо-юнацьких спортивних шкіл </t>
  </si>
  <si>
    <t>130112</t>
  </si>
  <si>
    <t>Інші видатки </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</si>
  <si>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</si>
  <si>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</si>
  <si>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130204</t>
  </si>
  <si>
    <t>Утримання апарату управління громадських фізкультурно-спортивних організацій (ФСТ `Колос`) </t>
  </si>
  <si>
    <t>170102</t>
  </si>
  <si>
    <t>Компенсаційні виплати на пільговий проїзд автомобільним транспортом окремим категоріям громадян </t>
  </si>
  <si>
    <t>170302</t>
  </si>
  <si>
    <t>Компенсаційні виплати за пільговий проїзд окремих категорій громадян на залізничному транспорті </t>
  </si>
  <si>
    <t>210105</t>
  </si>
  <si>
    <t>Видатки на запобігання та ліквідацію надзвичайних ситуацій та наслідків стихійного лиха </t>
  </si>
  <si>
    <t>250102</t>
  </si>
  <si>
    <t>Резервний фонд </t>
  </si>
  <si>
    <t>250344</t>
  </si>
  <si>
    <t>Субвенція з місцевого бюджету державному бюджету на виконання програм соціально-економічного та культурного розвитку регіонів </t>
  </si>
  <si>
    <t>250380</t>
  </si>
  <si>
    <t>Інші субвенції </t>
  </si>
  <si>
    <t>250404</t>
  </si>
  <si>
    <t xml:space="preserve"> </t>
  </si>
  <si>
    <t xml:space="preserve">Усього </t>
  </si>
  <si>
    <t>КБКД/ КТКВК</t>
  </si>
  <si>
    <t>Найменування</t>
  </si>
  <si>
    <t>Затверджено бюджетом на рік</t>
  </si>
  <si>
    <t>Затверджено на рік з урахуванням змін</t>
  </si>
  <si>
    <t>Розробка схем та проектних рішень масового застосування </t>
  </si>
  <si>
    <t>160903</t>
  </si>
  <si>
    <t>Програми в галузі сільського господарства, лісового господарства, рибальства та мисливства </t>
  </si>
  <si>
    <t>180107</t>
  </si>
  <si>
    <t>Фінансування енергозберігаючих заходів </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</si>
  <si>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</si>
  <si>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</si>
  <si>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240900</t>
  </si>
  <si>
    <t>Субвенція іншим бюджетам на виконання інвестиційних проектів </t>
  </si>
  <si>
    <t>Загальний фонд</t>
  </si>
  <si>
    <t>Спеціальний фонд</t>
  </si>
  <si>
    <t>Видатки</t>
  </si>
  <si>
    <t>Разом загальний+спеціальний фонд</t>
  </si>
  <si>
    <t>Фінансування загального фонду бюджету</t>
  </si>
  <si>
    <t>Кредитування спеціального фонду бюджету</t>
  </si>
  <si>
    <t>200000*</t>
  </si>
  <si>
    <t>Одержано</t>
  </si>
  <si>
    <t>Повернено</t>
  </si>
  <si>
    <t>На кінець періоду</t>
  </si>
  <si>
    <t>208000*</t>
  </si>
  <si>
    <t>На початок періоду</t>
  </si>
  <si>
    <t>Інші розрахунки</t>
  </si>
  <si>
    <t>Кошти, що передаються із загального фонду бюджету до бюджету розвитку (спеціального фонду)</t>
  </si>
  <si>
    <t>600000*</t>
  </si>
  <si>
    <t>602000*</t>
  </si>
  <si>
    <t>602304*</t>
  </si>
  <si>
    <t>Фінансування за рахунок коштів єдиного казначейського рахунку</t>
  </si>
  <si>
    <t>602300*</t>
  </si>
  <si>
    <t>Зміни обсягів депозитів і цінних паперів, що використовуються для управління ліквідністю</t>
  </si>
  <si>
    <t>Повернення коштів з депозитів або пред’явлення цінних паперів</t>
  </si>
  <si>
    <t>Розміщення коштів на депозитах або придбання цінних паперів</t>
  </si>
  <si>
    <t>Видатки, не віднесені до основних груп</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</si>
  <si>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</si>
  <si>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</si>
  <si>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</si>
  <si>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Доходи</t>
  </si>
  <si>
    <t>Одиниця виміру: гривня</t>
  </si>
  <si>
    <t>Податкові надходження</t>
  </si>
  <si>
    <t>Податки на доходи, податки на прибуток, 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</si>
  <si>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</si>
  <si>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</si>
  <si>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</si>
  <si>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</si>
  <si>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</si>
  <si>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</si>
  <si>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</si>
  <si>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Неподаткові надходження</t>
  </si>
  <si>
    <t>Частина чистого прибутку комунальних підприємств, що вилучається до бюджету</t>
  </si>
  <si>
    <t>Інші надходження</t>
  </si>
  <si>
    <t>Адміністративні штрафи</t>
  </si>
  <si>
    <t>Реєстраційний збір за проведення державної реєстрації юридичних осіб та фізичних осіб - підприємців</t>
  </si>
  <si>
    <t>Надходження від орендної плати за користування цілісним майновим комплексом та іншим майном, що перебуває в комунальній власності</t>
  </si>
  <si>
    <t>Офіційні трансферти</t>
  </si>
  <si>
    <t>Від органів державного управління</t>
  </si>
  <si>
    <t>Дотації</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</si>
  <si>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</si>
  <si>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</si>
  <si>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</si>
  <si>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</si>
  <si>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</si>
  <si>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Інші субвенції</t>
  </si>
  <si>
    <t>Всього</t>
  </si>
  <si>
    <t>Доходи від власності та підприємницької діяльності</t>
  </si>
  <si>
    <t>Надходження коштів від відшкодування втрат сільськогосподарського і лісогосподарського виробництва</t>
  </si>
  <si>
    <t>Власні надходження бюджетних установ</t>
  </si>
  <si>
    <t>Плата за послуги, що надаються бюджетними установами</t>
  </si>
  <si>
    <t>Плата за послуги, що надаються бюджетними установами згідно з функціональними повноваженнями</t>
  </si>
  <si>
    <t>Кошти, що отримуються бюджетними установами від господарської та/або виробничої діяльності</t>
  </si>
  <si>
    <t>Плата за оренду майна бюджетних установ</t>
  </si>
  <si>
    <t>Кошти, що отримуються бюджетними установами від реалізації майна</t>
  </si>
  <si>
    <t>Інші джерела власних надходжень бюджетних установ</t>
  </si>
  <si>
    <t>Благодійні внески, гранти та дарунки, отримані бюджетними установами</t>
  </si>
  <si>
    <t>Кошти, що отримуються бюджетними установами на виконання окремих доручень та інвестиційних проектів</t>
  </si>
  <si>
    <t>Цільові фонди, утворені органами місцевого самоврядування та місцевими органами виконавчої влади</t>
  </si>
  <si>
    <t>Субвенція з інших бюджетів на виконання інвестиційних проектів</t>
  </si>
  <si>
    <t>Разом коштів, отриманих з усіх джерел фінансування бюджету за типом боргового зобов’язання*</t>
  </si>
  <si>
    <t>Повернення кредитів, наданих для кредитування індивідуальних сільських забудовників</t>
  </si>
  <si>
    <t>Всього без урахування трансфертів</t>
  </si>
  <si>
    <t>Фінансування за рахунок зміни залишків коштів місцевих бюджетів*</t>
  </si>
  <si>
    <t>Державне управління</t>
  </si>
  <si>
    <t>Освіта</t>
  </si>
  <si>
    <t>Охорона здоров'я</t>
  </si>
  <si>
    <t>Соціальний захист та соціальне забезпечення</t>
  </si>
  <si>
    <t>Культура і мистецтво</t>
  </si>
  <si>
    <t>Фізична культура і спорт</t>
  </si>
  <si>
    <t>Транспорт, дорожнє господарство, зв'язок, телекомунікації та інформатика</t>
  </si>
  <si>
    <t>Запобігання та ліквідація надзвичайних ситуацій та наслідків стихійного лиха</t>
  </si>
  <si>
    <t>Будівництво</t>
  </si>
  <si>
    <t>Сільське і лісове господарство, рибне господарство та мисливство</t>
  </si>
  <si>
    <t>Інші послуги, пов'язані з економічною діяльністю</t>
  </si>
  <si>
    <t>Цільові фонди</t>
  </si>
  <si>
    <t>Головний бухгалтер</t>
  </si>
  <si>
    <t>208340*</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</si>
  <si>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</si>
  <si>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</si>
  <si>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 xml:space="preserve">Інші програмим соціального захисту населення </t>
  </si>
  <si>
    <t>Фінансування спеціального фонду бюджету</t>
  </si>
  <si>
    <t>Засоби масової інформації</t>
  </si>
  <si>
    <t>Періодичні видання (газети та журнали)</t>
  </si>
  <si>
    <t>Житлове будівництво та придбання житла для окремих категорій населення</t>
  </si>
  <si>
    <t>208300*</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</si>
  <si>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</si>
  <si>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</si>
  <si>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Інше внутрішнє фінансування</t>
  </si>
  <si>
    <t>Повернення коштів з депозитів, надходження внаслідок продажу/пред’явлення цінних паперів</t>
  </si>
  <si>
    <t>Повернення коштів з депозитів</t>
  </si>
  <si>
    <t xml:space="preserve">Розміщення коштів на депозитах </t>
  </si>
  <si>
    <t>Повернення коштів з депозитів, 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</si>
  <si>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</si>
  <si>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</si>
  <si>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Інші розрахунки*</t>
  </si>
  <si>
    <t>Інші розрахунки**</t>
  </si>
  <si>
    <t>Повернення коштів, наданих для кредитування  індивідуальних сільських забудовників</t>
  </si>
  <si>
    <t>Інформація про стан місцевих боргів</t>
  </si>
  <si>
    <t>Внутрішній борг</t>
  </si>
  <si>
    <t>Заборгованість за середньостроковими зобов'язаннями</t>
  </si>
  <si>
    <t>Разом</t>
  </si>
  <si>
    <t>Позики за рахунок єдиного казначейського рахунку</t>
  </si>
  <si>
    <t>Начальник фінансового управління</t>
  </si>
  <si>
    <t>Зміни обсягів бюджетних коштів*</t>
  </si>
  <si>
    <t>Зміни обсягів бюджетних коштів**</t>
  </si>
  <si>
    <t>% виконання до плану на рік з урахуванням змін</t>
  </si>
  <si>
    <t>Інші видатки на соціальний захист населення</t>
  </si>
  <si>
    <t>Субвенція з державного бюджету місцевим бюджетам на проведення виборів депутатів місцевих рад та сільських, селищних, міських голів</t>
  </si>
  <si>
    <t>Інші видатки</t>
  </si>
  <si>
    <t>205000*</t>
  </si>
  <si>
    <t>Дефіцит (-) / профіцит (+)*</t>
  </si>
  <si>
    <t>Дефіцит (-) / профіцит (+)**</t>
  </si>
  <si>
    <t>Внутрішнє фінансування*</t>
  </si>
  <si>
    <t>Внутрішнє фінансування**</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</si>
  <si>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</si>
  <si>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</si>
  <si>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Фінансування за рахунок зміни залишків коштів місцевих бюджетів**</t>
  </si>
  <si>
    <t>Разом коштів, отриманих з усіх джерел фінансування бюджету за типом кредитора*</t>
  </si>
  <si>
    <t>Разом коштів, отриманих з усіх джерел фінансування бюджету за типом кредитора**</t>
  </si>
  <si>
    <t>Фінансування за активними операціями*</t>
  </si>
  <si>
    <t>Фінансування за активними операціями**</t>
  </si>
  <si>
    <t>Разом коштів, отриманих з усіх джерел фінансування бюджету за типом боргового зобов’язання**</t>
  </si>
  <si>
    <t>070802</t>
  </si>
  <si>
    <t>Методична робота, інші заходи у сфері народної освіти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</si>
  <si>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</si>
  <si>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Компенсація населенню додаткових витрат на оплату послуг газопостачання, центрального опалення та централізованого постачання гарячої води</t>
  </si>
  <si>
    <t>080101</t>
  </si>
  <si>
    <t>Лікарні</t>
  </si>
  <si>
    <t>240603</t>
  </si>
  <si>
    <t>Ліквідація іншого забруднення навколишнього природного середовища</t>
  </si>
  <si>
    <t xml:space="preserve">Податок на доходи фізичних осіб із суми пенсійних виплат або щомісячного довічного грошового утримання </t>
  </si>
  <si>
    <t>орендна плата за водні об'єкти (їх частини), що надаються в користування на умовах оренди районними адміністраціями</t>
  </si>
  <si>
    <t>Базова дотація</t>
  </si>
  <si>
    <t>Освітня субвенція з державного бюджету місцевим бюджетам</t>
  </si>
  <si>
    <t>Медична субвенція з державного бюджету місцевим бюджетам</t>
  </si>
  <si>
    <t>Фінансування за рахунок залишків коштів на рахунок бюджетних установ*</t>
  </si>
  <si>
    <t>Фінансування за рахунок залишків коштів на рахунок бюджетних установ**</t>
  </si>
  <si>
    <t xml:space="preserve">          В.В.Карпіленко</t>
  </si>
  <si>
    <t xml:space="preserve">      Л.В. Микитюк</t>
  </si>
  <si>
    <t>Субвенція на утримання об'єктів спільного користування чи ліквідацію негативних наслідків діяльності об'єктів спільного користування</t>
  </si>
  <si>
    <t>Кошти від відчуження майна, що перебуває в комунальній власності</t>
  </si>
  <si>
    <t>Інші заходи по охороні здоровя</t>
  </si>
  <si>
    <t>Жтилово - комунальне господарство</t>
  </si>
  <si>
    <t>Комбінати комунальних підприємств, районні виробничі обєднання та інші підприємства, установи та організації житлово - комунального господарства</t>
  </si>
  <si>
    <t>Субвенція з місцевого бюджету державному бюджету на виконання програм соціально - економічного та культурного розвитку регіонів</t>
  </si>
  <si>
    <t>205300*</t>
  </si>
  <si>
    <t>205340*</t>
  </si>
  <si>
    <t>Стабілізаційна дотація</t>
  </si>
  <si>
    <t>Субвенція з державного бюджету місцевим бюджетам на виплату держ авної соц допомоги на дітей-сиріт та дітей, позбавлених батьківського піклування, грошового забезпечення батькам-вихователям і прийомним батькам за надані соц послуги у дитячих будинках сімейного типу та прийомних сім`ях за принципом`гроші ходять за дитиною`</t>
  </si>
  <si>
    <t>Субвенція з державного бюджету місцувим бюджетам на проведення виборів депутатів місцевих рад та сільських, селищних, міських голів</t>
  </si>
  <si>
    <t>Проведення виборів депутатів місцевих рад та сільських та селищних рад</t>
  </si>
  <si>
    <t>Житлово - комунальне господарство</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</si>
  <si>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</si>
  <si>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Батьківщиною,особам, які мають особливі трудові заслуги перед Батьківщиною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</si>
  <si>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</si>
  <si>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</si>
  <si>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абзацом першим частини четвертої статті 57 Закону України "Про освіту" на безоплатне користування житлом, опаленням та освітленням</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</si>
  <si>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абзацом першим частини четвертої статті 57 Закону України "Про освіту" на придбання твердого та рідкого пічного побутового палива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</si>
  <si>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осбливі трудові заслуги перед Батьківщиною на житлово-комунальні послуги</t>
  </si>
  <si>
    <t>Пільги на медичне обслуговування громадянам, які постраждали внаслідок Чорнобильської катастрофи</t>
  </si>
  <si>
    <t>Виконано за рік</t>
  </si>
  <si>
    <t>250406</t>
  </si>
  <si>
    <t>Видатки на реалізацію програм допомоги і грантів міжнародних фінансових організацій та Європейського Союзу</t>
  </si>
  <si>
    <t>Звіт про виконання районного бюджету за 2015 рік</t>
  </si>
  <si>
    <t>Надходження коштів з рахунків виборчих фондів</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</si>
  <si>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безпосередню участь у антитерористичній операції</t>
  </si>
  <si>
    <t>Від урядів зарубіжних країн та міжнародних організацій</t>
  </si>
  <si>
    <t>Гранти (дарунки), що надійшли до бюджетів усіх рівнів</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</si>
</sst>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0.000000"/>
    <numFmt numFmtId="174" formatCode="0.00000"/>
    <numFmt numFmtId="175" formatCode="0.0000"/>
    <numFmt numFmtId="176" formatCode="0.000"/>
    <numFmt numFmtId="177" formatCode="0.0"/>
    <numFmt numFmtId="178" formatCode="#0.000"/>
    <numFmt numFmtId="179" formatCode="#0.0"/>
    <numFmt numFmtId="180" formatCode="#0"/>
    <numFmt numFmtId="181" formatCode="#,##0.0"/>
    <numFmt numFmtId="182" formatCode="#,##0.000"/>
  </numFmts>
  <fonts count="25">
    <font>
      <sz val="10"/>
      <name val="Arial Cyr"/>
      <family val="0"/>
    </font>
    <font>
      <b/>
      <sz val="10"/>
      <name val="Arial Cyr"/>
      <family val="0"/>
    </font>
    <font>
      <b/>
      <sz val="14"/>
      <name val="Arial Cyr"/>
      <family val="0"/>
    </font>
    <font>
      <sz val="8"/>
      <name val="Arial Cyr"/>
      <family val="0"/>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b/>
      <i/>
      <sz val="12"/>
      <name val="Times New Roman"/>
      <family val="1"/>
    </font>
    <font>
      <sz val="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style="thin"/>
      <right style="medium"/>
      <top style="medium"/>
      <bottom style="medium"/>
    </border>
    <border>
      <left style="thin"/>
      <right style="medium"/>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21" borderId="7" applyNumberFormat="0" applyAlignment="0" applyProtection="0"/>
    <xf numFmtId="0" fontId="5" fillId="0" borderId="0" applyNumberFormat="0" applyFill="0" applyBorder="0" applyAlignment="0" applyProtection="0"/>
    <xf numFmtId="0" fontId="11" fillId="22" borderId="0" applyNumberFormat="0" applyBorder="0" applyAlignment="0" applyProtection="0"/>
    <xf numFmtId="0" fontId="10"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cellStyleXfs>
  <cellXfs count="145">
    <xf numFmtId="0" fontId="0" fillId="0" borderId="0" xfId="0" applyAlignment="1">
      <alignment/>
    </xf>
    <xf numFmtId="0" fontId="1" fillId="0" borderId="0" xfId="0" applyFont="1" applyAlignment="1">
      <alignment horizontal="center"/>
    </xf>
    <xf numFmtId="0" fontId="4" fillId="0" borderId="10" xfId="0" applyFont="1" applyFill="1" applyBorder="1" applyAlignment="1">
      <alignment wrapText="1"/>
    </xf>
    <xf numFmtId="0" fontId="22" fillId="0" borderId="10" xfId="0" applyFont="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wrapText="1"/>
    </xf>
    <xf numFmtId="0" fontId="4" fillId="0" borderId="11"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vertical="center" wrapText="1"/>
    </xf>
    <xf numFmtId="172" fontId="4" fillId="0" borderId="16" xfId="0" applyNumberFormat="1" applyFont="1" applyBorder="1" applyAlignment="1">
      <alignment horizontal="center" vertical="center" wrapText="1"/>
    </xf>
    <xf numFmtId="0" fontId="22" fillId="0" borderId="18" xfId="0" applyFont="1" applyBorder="1" applyAlignment="1" quotePrefix="1">
      <alignment vertical="center" wrapText="1"/>
    </xf>
    <xf numFmtId="0" fontId="22" fillId="0" borderId="19" xfId="0" applyFont="1" applyBorder="1" applyAlignment="1">
      <alignment vertical="center" wrapText="1"/>
    </xf>
    <xf numFmtId="0" fontId="22" fillId="0" borderId="20" xfId="0" applyFont="1" applyBorder="1" applyAlignment="1" quotePrefix="1">
      <alignment vertical="center" wrapText="1"/>
    </xf>
    <xf numFmtId="0" fontId="22" fillId="0" borderId="21" xfId="0" applyFont="1" applyBorder="1" applyAlignment="1">
      <alignment vertical="center" wrapText="1"/>
    </xf>
    <xf numFmtId="172" fontId="22" fillId="0" borderId="22" xfId="0" applyNumberFormat="1" applyFont="1" applyBorder="1" applyAlignment="1">
      <alignment horizontal="center" vertical="center" wrapText="1"/>
    </xf>
    <xf numFmtId="0" fontId="4" fillId="0" borderId="15" xfId="0" applyFont="1" applyBorder="1" applyAlignment="1" quotePrefix="1">
      <alignment horizontal="center" vertical="center" wrapText="1"/>
    </xf>
    <xf numFmtId="0" fontId="22" fillId="0" borderId="15" xfId="0" applyFont="1" applyBorder="1" applyAlignment="1">
      <alignment horizontal="center" vertical="center"/>
    </xf>
    <xf numFmtId="0" fontId="22" fillId="0" borderId="10" xfId="0" applyFont="1" applyBorder="1" applyAlignment="1">
      <alignment horizontal="left" vertical="center" wrapText="1"/>
    </xf>
    <xf numFmtId="2" fontId="22" fillId="0" borderId="16" xfId="0" applyNumberFormat="1" applyFont="1" applyBorder="1" applyAlignment="1">
      <alignment horizontal="center" vertical="center" wrapText="1"/>
    </xf>
    <xf numFmtId="0" fontId="22" fillId="0" borderId="15" xfId="0" applyFont="1" applyBorder="1" applyAlignment="1" quotePrefix="1">
      <alignment horizontal="center" vertical="center" wrapText="1"/>
    </xf>
    <xf numFmtId="0" fontId="22" fillId="0" borderId="10" xfId="0" applyFont="1" applyBorder="1" applyAlignment="1">
      <alignment vertical="center" wrapText="1"/>
    </xf>
    <xf numFmtId="172" fontId="22" fillId="0" borderId="16" xfId="0" applyNumberFormat="1" applyFont="1" applyBorder="1" applyAlignment="1">
      <alignment horizontal="center" vertical="center" wrapText="1"/>
    </xf>
    <xf numFmtId="0" fontId="22" fillId="0" borderId="10" xfId="0" applyFont="1" applyFill="1" applyBorder="1" applyAlignment="1">
      <alignment/>
    </xf>
    <xf numFmtId="3" fontId="22" fillId="0" borderId="10" xfId="0" applyNumberFormat="1" applyFont="1" applyFill="1" applyBorder="1" applyAlignment="1">
      <alignment horizontal="center" vertical="center"/>
    </xf>
    <xf numFmtId="0" fontId="24" fillId="0" borderId="0" xfId="0" applyFont="1" applyAlignment="1">
      <alignment/>
    </xf>
    <xf numFmtId="3" fontId="4"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left" vertical="center" wrapText="1"/>
    </xf>
    <xf numFmtId="2" fontId="22" fillId="0" borderId="16" xfId="0" applyNumberFormat="1"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10" xfId="0" applyFont="1" applyFill="1" applyBorder="1" applyAlignment="1">
      <alignment horizontal="left" vertical="center" wrapText="1"/>
    </xf>
    <xf numFmtId="3" fontId="4" fillId="0" borderId="11" xfId="0" applyNumberFormat="1" applyFont="1" applyFill="1" applyBorder="1" applyAlignment="1">
      <alignment horizontal="center" vertical="center"/>
    </xf>
    <xf numFmtId="3" fontId="4" fillId="0" borderId="10"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16"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10" xfId="0" applyFont="1" applyFill="1" applyBorder="1" applyAlignment="1">
      <alignment/>
    </xf>
    <xf numFmtId="3" fontId="22" fillId="0" borderId="1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xf>
    <xf numFmtId="0" fontId="0" fillId="0" borderId="0" xfId="0" applyFill="1" applyAlignment="1">
      <alignment/>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3" fontId="22" fillId="0" borderId="23" xfId="0" applyNumberFormat="1" applyFont="1" applyFill="1" applyBorder="1" applyAlignment="1">
      <alignment horizontal="center" vertical="center" wrapText="1"/>
    </xf>
    <xf numFmtId="0" fontId="22" fillId="0" borderId="21" xfId="0" applyFont="1" applyFill="1" applyBorder="1" applyAlignment="1">
      <alignment horizontal="center" vertical="center" wrapText="1"/>
    </xf>
    <xf numFmtId="3" fontId="22" fillId="0" borderId="21" xfId="0" applyNumberFormat="1" applyFont="1" applyFill="1" applyBorder="1" applyAlignment="1">
      <alignment horizontal="center" vertical="center" wrapText="1"/>
    </xf>
    <xf numFmtId="0" fontId="24" fillId="0" borderId="0" xfId="0" applyFont="1" applyFill="1" applyAlignment="1">
      <alignment/>
    </xf>
    <xf numFmtId="180" fontId="4"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4" fillId="0" borderId="15" xfId="0" applyFont="1" applyFill="1" applyBorder="1" applyAlignment="1" quotePrefix="1">
      <alignment horizontal="center" vertical="center" wrapText="1"/>
    </xf>
    <xf numFmtId="0" fontId="4" fillId="0" borderId="10" xfId="0" applyFont="1" applyFill="1" applyBorder="1" applyAlignment="1">
      <alignment vertical="center" wrapText="1"/>
    </xf>
    <xf numFmtId="0" fontId="22" fillId="0" borderId="18" xfId="0" applyFont="1" applyFill="1" applyBorder="1" applyAlignment="1" quotePrefix="1">
      <alignment vertical="center" wrapText="1"/>
    </xf>
    <xf numFmtId="0" fontId="22" fillId="0" borderId="19" xfId="0" applyFont="1" applyFill="1" applyBorder="1" applyAlignment="1">
      <alignment vertical="center" wrapText="1"/>
    </xf>
    <xf numFmtId="172" fontId="22" fillId="0" borderId="24"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2" fontId="22" fillId="0" borderId="25" xfId="0" applyNumberFormat="1" applyFont="1" applyBorder="1" applyAlignment="1">
      <alignment horizontal="center" vertical="center" wrapText="1"/>
    </xf>
    <xf numFmtId="2" fontId="22" fillId="0" borderId="24" xfId="0" applyNumberFormat="1" applyFont="1" applyBorder="1" applyAlignment="1">
      <alignment horizontal="center" vertical="center" wrapText="1"/>
    </xf>
    <xf numFmtId="3" fontId="22" fillId="0" borderId="26" xfId="0" applyNumberFormat="1" applyFont="1" applyFill="1" applyBorder="1" applyAlignment="1">
      <alignment horizontal="center" vertical="center"/>
    </xf>
    <xf numFmtId="0" fontId="22" fillId="0" borderId="13" xfId="0" applyFont="1" applyBorder="1" applyAlignment="1">
      <alignment horizontal="left" vertical="center" wrapText="1"/>
    </xf>
    <xf numFmtId="3" fontId="22" fillId="0" borderId="13" xfId="0" applyNumberFormat="1" applyFont="1" applyFill="1" applyBorder="1" applyAlignment="1">
      <alignment horizontal="center" vertical="center" wrapText="1"/>
    </xf>
    <xf numFmtId="172" fontId="22" fillId="0" borderId="14" xfId="0" applyNumberFormat="1" applyFont="1" applyBorder="1" applyAlignment="1">
      <alignment horizontal="center" vertical="center" wrapText="1"/>
    </xf>
    <xf numFmtId="0" fontId="4" fillId="0" borderId="27" xfId="0" applyFont="1" applyFill="1" applyBorder="1" applyAlignment="1" quotePrefix="1">
      <alignment horizontal="center" vertical="center" wrapText="1"/>
    </xf>
    <xf numFmtId="0" fontId="4" fillId="0" borderId="28" xfId="0" applyFont="1" applyFill="1" applyBorder="1" applyAlignment="1">
      <alignment vertical="center" wrapText="1"/>
    </xf>
    <xf numFmtId="172" fontId="4" fillId="0" borderId="2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3" fontId="0" fillId="0" borderId="0" xfId="0" applyNumberFormat="1" applyFill="1" applyAlignment="1">
      <alignment/>
    </xf>
    <xf numFmtId="180" fontId="4" fillId="0" borderId="10" xfId="0" applyNumberFormat="1" applyFont="1" applyBorder="1" applyAlignment="1">
      <alignment vertical="center" wrapText="1"/>
    </xf>
    <xf numFmtId="180" fontId="22" fillId="0" borderId="10" xfId="0" applyNumberFormat="1" applyFont="1" applyFill="1" applyBorder="1" applyAlignment="1">
      <alignment horizontal="center" vertical="center" wrapText="1"/>
    </xf>
    <xf numFmtId="0" fontId="1" fillId="0" borderId="0" xfId="0" applyFont="1" applyAlignment="1">
      <alignment/>
    </xf>
    <xf numFmtId="3" fontId="4" fillId="24" borderId="10" xfId="0" applyNumberFormat="1" applyFont="1" applyFill="1" applyBorder="1" applyAlignment="1">
      <alignment horizontal="center"/>
    </xf>
    <xf numFmtId="0" fontId="4" fillId="22" borderId="15" xfId="0" applyFont="1" applyFill="1" applyBorder="1" applyAlignment="1">
      <alignment horizontal="center" vertical="center"/>
    </xf>
    <xf numFmtId="0" fontId="4" fillId="22" borderId="10" xfId="0" applyFont="1" applyFill="1" applyBorder="1" applyAlignment="1">
      <alignment wrapText="1"/>
    </xf>
    <xf numFmtId="3" fontId="4" fillId="22" borderId="10" xfId="0" applyNumberFormat="1" applyFont="1" applyFill="1" applyBorder="1" applyAlignment="1">
      <alignment horizontal="center"/>
    </xf>
    <xf numFmtId="3" fontId="4" fillId="22" borderId="16" xfId="0" applyNumberFormat="1" applyFont="1" applyFill="1" applyBorder="1" applyAlignment="1">
      <alignment horizontal="center"/>
    </xf>
    <xf numFmtId="0" fontId="0" fillId="22" borderId="0" xfId="0" applyFill="1" applyAlignment="1">
      <alignment/>
    </xf>
    <xf numFmtId="0" fontId="4" fillId="0" borderId="17" xfId="0" applyFont="1" applyFill="1" applyBorder="1" applyAlignment="1" quotePrefix="1">
      <alignment horizontal="center" vertical="center" wrapText="1"/>
    </xf>
    <xf numFmtId="0" fontId="4" fillId="0" borderId="11" xfId="0" applyFont="1" applyFill="1" applyBorder="1" applyAlignment="1">
      <alignment vertical="center" wrapText="1"/>
    </xf>
    <xf numFmtId="0" fontId="4" fillId="0" borderId="15" xfId="0" applyFont="1" applyBorder="1" applyAlignment="1">
      <alignment horizontal="center" vertical="center" wrapText="1"/>
    </xf>
    <xf numFmtId="0" fontId="4" fillId="0" borderId="30" xfId="0" applyFont="1" applyBorder="1" applyAlignment="1" quotePrefix="1">
      <alignment horizontal="center" vertical="center" wrapText="1"/>
    </xf>
    <xf numFmtId="0" fontId="0" fillId="0" borderId="26" xfId="0" applyBorder="1" applyAlignment="1">
      <alignment vertical="center" wrapText="1"/>
    </xf>
    <xf numFmtId="180" fontId="4" fillId="0" borderId="26" xfId="0"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180" fontId="0" fillId="0" borderId="0" xfId="0" applyNumberFormat="1" applyAlignment="1">
      <alignment/>
    </xf>
    <xf numFmtId="3" fontId="22" fillId="0" borderId="11" xfId="0" applyNumberFormat="1" applyFont="1" applyFill="1" applyBorder="1" applyAlignment="1">
      <alignment horizontal="center" vertical="center"/>
    </xf>
    <xf numFmtId="3" fontId="22" fillId="0" borderId="23" xfId="0" applyNumberFormat="1" applyFont="1" applyFill="1" applyBorder="1" applyAlignment="1">
      <alignment horizontal="center" vertical="center"/>
    </xf>
    <xf numFmtId="3" fontId="22" fillId="0" borderId="19"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wrapText="1"/>
    </xf>
    <xf numFmtId="180" fontId="4" fillId="0" borderId="16" xfId="0" applyNumberFormat="1" applyFont="1" applyFill="1" applyBorder="1" applyAlignment="1">
      <alignment horizontal="center" vertical="center" wrapText="1"/>
    </xf>
    <xf numFmtId="180" fontId="4" fillId="0" borderId="15" xfId="0" applyNumberFormat="1" applyFont="1" applyBorder="1" applyAlignment="1" quotePrefix="1">
      <alignment horizontal="center" vertical="center" wrapText="1"/>
    </xf>
    <xf numFmtId="3" fontId="4" fillId="0" borderId="16" xfId="0" applyNumberFormat="1" applyFont="1" applyFill="1" applyBorder="1" applyAlignment="1">
      <alignment/>
    </xf>
    <xf numFmtId="0" fontId="4" fillId="0" borderId="15" xfId="0" applyFont="1" applyFill="1" applyBorder="1" applyAlignment="1">
      <alignment horizontal="center" vertical="center" wrapText="1"/>
    </xf>
    <xf numFmtId="0" fontId="4" fillId="0" borderId="16" xfId="0" applyFont="1" applyFill="1" applyBorder="1" applyAlignment="1">
      <alignment/>
    </xf>
    <xf numFmtId="0" fontId="4" fillId="0" borderId="16" xfId="0" applyFont="1" applyBorder="1" applyAlignment="1">
      <alignment/>
    </xf>
    <xf numFmtId="0" fontId="4" fillId="0" borderId="27" xfId="0" applyFont="1" applyFill="1" applyBorder="1" applyAlignment="1">
      <alignment horizontal="center" vertical="center" wrapText="1"/>
    </xf>
    <xf numFmtId="0" fontId="4" fillId="0" borderId="28" xfId="0" applyFont="1" applyFill="1" applyBorder="1" applyAlignment="1">
      <alignment vertical="top" wrapText="1"/>
    </xf>
    <xf numFmtId="180" fontId="4" fillId="0" borderId="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4" fillId="0" borderId="0" xfId="0" applyFont="1" applyFill="1" applyAlignment="1">
      <alignment horizont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20" borderId="15" xfId="0" applyFont="1" applyFill="1" applyBorder="1" applyAlignment="1">
      <alignment horizontal="center" vertical="center" wrapText="1"/>
    </xf>
    <xf numFmtId="0" fontId="22" fillId="20" borderId="10" xfId="0" applyFont="1" applyFill="1" applyBorder="1" applyAlignment="1">
      <alignment horizontal="center" vertical="center" wrapText="1"/>
    </xf>
    <xf numFmtId="0" fontId="22" fillId="20" borderId="1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4" fillId="0" borderId="31"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24" fillId="0" borderId="0" xfId="0" applyFont="1" applyAlignment="1">
      <alignment horizontal="left"/>
    </xf>
    <xf numFmtId="0" fontId="4" fillId="0" borderId="35" xfId="0" applyFont="1" applyFill="1" applyBorder="1" applyAlignment="1">
      <alignment horizontal="center"/>
    </xf>
    <xf numFmtId="0" fontId="2" fillId="0" borderId="0" xfId="0" applyFont="1" applyAlignment="1">
      <alignment horizontal="center"/>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17" xfId="0" applyFont="1" applyFill="1" applyBorder="1" applyAlignment="1">
      <alignment horizontal="left"/>
    </xf>
    <xf numFmtId="0" fontId="22" fillId="0" borderId="11" xfId="0" applyFont="1" applyFill="1" applyBorder="1" applyAlignment="1">
      <alignment horizontal="left"/>
    </xf>
    <xf numFmtId="0" fontId="22" fillId="0" borderId="18" xfId="0" applyFont="1" applyFill="1" applyBorder="1" applyAlignment="1">
      <alignment horizontal="left"/>
    </xf>
    <xf numFmtId="0" fontId="22" fillId="0" borderId="24" xfId="0" applyFont="1" applyFill="1" applyBorder="1" applyAlignment="1">
      <alignment horizontal="left"/>
    </xf>
    <xf numFmtId="0" fontId="1" fillId="0" borderId="0" xfId="0" applyFont="1" applyAlignment="1">
      <alignment horizontal="center"/>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5" xfId="0" applyFont="1" applyBorder="1" applyAlignment="1">
      <alignment horizontal="center" vertical="center" wrapText="1"/>
    </xf>
    <xf numFmtId="0" fontId="4" fillId="0" borderId="36" xfId="0" applyFont="1" applyFill="1" applyBorder="1" applyAlignment="1">
      <alignment horizontal="center"/>
    </xf>
    <xf numFmtId="0" fontId="23" fillId="0" borderId="1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28"/>
  <sheetViews>
    <sheetView tabSelected="1" zoomScale="85" zoomScaleNormal="85" zoomScaleSheetLayoutView="85" zoomScalePageLayoutView="0" workbookViewId="0" topLeftCell="A1">
      <pane xSplit="2" ySplit="5" topLeftCell="C268" activePane="bottomRight" state="frozen"/>
      <selection pane="topLeft" activeCell="A1" sqref="A1"/>
      <selection pane="topRight" activeCell="C1" sqref="C1"/>
      <selection pane="bottomLeft" activeCell="A6" sqref="A6"/>
      <selection pane="bottomRight" activeCell="I240" sqref="I240"/>
    </sheetView>
  </sheetViews>
  <sheetFormatPr defaultColWidth="9.00390625" defaultRowHeight="12.75"/>
  <cols>
    <col min="1" max="1" width="13.375" style="0" customWidth="1"/>
    <col min="2" max="2" width="57.875" style="0" customWidth="1"/>
    <col min="3" max="3" width="19.875" style="49" customWidth="1"/>
    <col min="4" max="4" width="18.625" style="49" customWidth="1"/>
    <col min="5" max="5" width="17.875" style="49" customWidth="1"/>
    <col min="6" max="6" width="18.00390625" style="0" customWidth="1"/>
    <col min="7" max="7" width="9.25390625" style="0" bestFit="1" customWidth="1"/>
    <col min="8" max="8" width="11.25390625" style="0" customWidth="1"/>
  </cols>
  <sheetData>
    <row r="2" spans="1:6" ht="18">
      <c r="A2" s="124" t="s">
        <v>304</v>
      </c>
      <c r="B2" s="124"/>
      <c r="C2" s="124"/>
      <c r="D2" s="124"/>
      <c r="E2" s="124"/>
      <c r="F2" s="124"/>
    </row>
    <row r="3" spans="1:5" ht="12.75">
      <c r="A3" s="134"/>
      <c r="B3" s="134"/>
      <c r="C3" s="134"/>
      <c r="D3" s="134"/>
      <c r="E3" s="134"/>
    </row>
    <row r="4" ht="13.5" thickBot="1">
      <c r="E4" s="49" t="s">
        <v>161</v>
      </c>
    </row>
    <row r="5" spans="1:6" s="1" customFormat="1" ht="69" customHeight="1">
      <c r="A5" s="8" t="s">
        <v>121</v>
      </c>
      <c r="B5" s="9" t="s">
        <v>122</v>
      </c>
      <c r="C5" s="50" t="s">
        <v>123</v>
      </c>
      <c r="D5" s="50" t="s">
        <v>124</v>
      </c>
      <c r="E5" s="50" t="s">
        <v>301</v>
      </c>
      <c r="F5" s="10" t="s">
        <v>246</v>
      </c>
    </row>
    <row r="6" spans="1:6" s="1" customFormat="1" ht="15.75">
      <c r="A6" s="11">
        <v>1</v>
      </c>
      <c r="B6" s="3">
        <v>2</v>
      </c>
      <c r="C6" s="51">
        <v>3</v>
      </c>
      <c r="D6" s="51">
        <v>4</v>
      </c>
      <c r="E6" s="51">
        <v>5</v>
      </c>
      <c r="F6" s="12">
        <v>6</v>
      </c>
    </row>
    <row r="7" spans="1:6" s="1" customFormat="1" ht="15.75">
      <c r="A7" s="113" t="s">
        <v>160</v>
      </c>
      <c r="B7" s="114"/>
      <c r="C7" s="114"/>
      <c r="D7" s="114"/>
      <c r="E7" s="114"/>
      <c r="F7" s="115"/>
    </row>
    <row r="8" spans="1:6" s="1" customFormat="1" ht="15.75">
      <c r="A8" s="128" t="s">
        <v>134</v>
      </c>
      <c r="B8" s="108"/>
      <c r="C8" s="108"/>
      <c r="D8" s="108"/>
      <c r="E8" s="108"/>
      <c r="F8" s="129"/>
    </row>
    <row r="9" spans="1:6" s="1" customFormat="1" ht="15.75">
      <c r="A9" s="23">
        <v>10000000</v>
      </c>
      <c r="B9" s="24" t="s">
        <v>162</v>
      </c>
      <c r="C9" s="30">
        <f>C10</f>
        <v>49778000</v>
      </c>
      <c r="D9" s="30">
        <f>D10</f>
        <v>57841817</v>
      </c>
      <c r="E9" s="30">
        <f>E10</f>
        <v>61031517</v>
      </c>
      <c r="F9" s="25">
        <f>E9/D9*100</f>
        <v>105.51452247774304</v>
      </c>
    </row>
    <row r="10" spans="1:6" s="1" customFormat="1" ht="31.5">
      <c r="A10" s="23">
        <v>11000000</v>
      </c>
      <c r="B10" s="24" t="s">
        <v>163</v>
      </c>
      <c r="C10" s="30">
        <f>C11+C17</f>
        <v>49778000</v>
      </c>
      <c r="D10" s="30">
        <f>D11+D17</f>
        <v>57841817</v>
      </c>
      <c r="E10" s="30">
        <f>E11+E17</f>
        <v>61031517</v>
      </c>
      <c r="F10" s="25">
        <f aca="true" t="shared" si="0" ref="F10:F72">E10/D10*100</f>
        <v>105.51452247774304</v>
      </c>
    </row>
    <row r="11" spans="1:6" s="1" customFormat="1" ht="15.75">
      <c r="A11" s="34">
        <v>11010000</v>
      </c>
      <c r="B11" s="35" t="s">
        <v>164</v>
      </c>
      <c r="C11" s="4">
        <v>49778000</v>
      </c>
      <c r="D11" s="4">
        <v>57841817</v>
      </c>
      <c r="E11" s="4">
        <f>E12+E13+E14+E15</f>
        <v>61031358</v>
      </c>
      <c r="F11" s="36">
        <f t="shared" si="0"/>
        <v>105.51424759011287</v>
      </c>
    </row>
    <row r="12" spans="1:6" s="1" customFormat="1" ht="47.25">
      <c r="A12" s="34">
        <v>11010100</v>
      </c>
      <c r="B12" s="35" t="s">
        <v>165</v>
      </c>
      <c r="C12" s="4">
        <v>39563000</v>
      </c>
      <c r="D12" s="4">
        <v>47815817</v>
      </c>
      <c r="E12" s="4">
        <v>49708509</v>
      </c>
      <c r="F12" s="36">
        <f t="shared" si="0"/>
        <v>103.95829689577405</v>
      </c>
    </row>
    <row r="13" spans="1:6" s="1" customFormat="1" ht="78.75">
      <c r="A13" s="34">
        <v>11010200</v>
      </c>
      <c r="B13" s="35" t="s">
        <v>166</v>
      </c>
      <c r="C13" s="4">
        <v>6420000</v>
      </c>
      <c r="D13" s="4">
        <v>6420000</v>
      </c>
      <c r="E13" s="4">
        <v>6533173</v>
      </c>
      <c r="F13" s="36">
        <f t="shared" si="0"/>
        <v>101.76281931464175</v>
      </c>
    </row>
    <row r="14" spans="1:6" s="1" customFormat="1" ht="47.25">
      <c r="A14" s="34">
        <v>11010400</v>
      </c>
      <c r="B14" s="35" t="s">
        <v>167</v>
      </c>
      <c r="C14" s="4">
        <v>2154000</v>
      </c>
      <c r="D14" s="4">
        <v>1754000</v>
      </c>
      <c r="E14" s="4">
        <v>2827311</v>
      </c>
      <c r="F14" s="36">
        <f t="shared" si="0"/>
        <v>161.19218928164196</v>
      </c>
    </row>
    <row r="15" spans="1:6" s="1" customFormat="1" ht="48.75" customHeight="1">
      <c r="A15" s="34">
        <v>11010500</v>
      </c>
      <c r="B15" s="35" t="s">
        <v>168</v>
      </c>
      <c r="C15" s="4">
        <v>1452000</v>
      </c>
      <c r="D15" s="4">
        <v>1852000</v>
      </c>
      <c r="E15" s="4">
        <v>1962365</v>
      </c>
      <c r="F15" s="36">
        <f t="shared" si="0"/>
        <v>105.9592332613391</v>
      </c>
    </row>
    <row r="16" spans="1:6" s="1" customFormat="1" ht="31.5">
      <c r="A16" s="34">
        <v>11010900</v>
      </c>
      <c r="B16" s="35" t="s">
        <v>271</v>
      </c>
      <c r="C16" s="4">
        <v>189000</v>
      </c>
      <c r="D16" s="4"/>
      <c r="E16" s="4"/>
      <c r="F16" s="36"/>
    </row>
    <row r="17" spans="1:6" s="1" customFormat="1" ht="15.75">
      <c r="A17" s="34">
        <v>11020000</v>
      </c>
      <c r="B17" s="35" t="s">
        <v>169</v>
      </c>
      <c r="C17" s="4"/>
      <c r="D17" s="4"/>
      <c r="E17" s="4">
        <v>159</v>
      </c>
      <c r="F17" s="36"/>
    </row>
    <row r="18" spans="1:6" s="1" customFormat="1" ht="31.5">
      <c r="A18" s="34">
        <v>11020200</v>
      </c>
      <c r="B18" s="35" t="s">
        <v>170</v>
      </c>
      <c r="C18" s="4"/>
      <c r="D18" s="4"/>
      <c r="E18" s="4">
        <v>159</v>
      </c>
      <c r="F18" s="36"/>
    </row>
    <row r="19" spans="1:6" s="1" customFormat="1" ht="15.75">
      <c r="A19" s="37">
        <v>20000000</v>
      </c>
      <c r="B19" s="38" t="s">
        <v>171</v>
      </c>
      <c r="C19" s="30">
        <f>C20+C21+C22+C24+C25+C27</f>
        <v>116000</v>
      </c>
      <c r="D19" s="30">
        <f>D20+D21+D22+D24+D25+D27</f>
        <v>45000</v>
      </c>
      <c r="E19" s="30">
        <f>E20+E21+E22+E24+E25+E27+E26+E28</f>
        <v>53208</v>
      </c>
      <c r="F19" s="36">
        <f t="shared" si="0"/>
        <v>118.24</v>
      </c>
    </row>
    <row r="20" spans="1:6" s="1" customFormat="1" ht="31.5" hidden="1">
      <c r="A20" s="34">
        <v>21010300</v>
      </c>
      <c r="B20" s="35" t="s">
        <v>172</v>
      </c>
      <c r="C20" s="4"/>
      <c r="D20" s="4"/>
      <c r="E20" s="4"/>
      <c r="F20" s="36" t="e">
        <f t="shared" si="0"/>
        <v>#DIV/0!</v>
      </c>
    </row>
    <row r="21" spans="1:6" s="1" customFormat="1" ht="15.75" hidden="1">
      <c r="A21" s="34"/>
      <c r="B21" s="35"/>
      <c r="C21" s="4"/>
      <c r="D21" s="4"/>
      <c r="E21" s="4"/>
      <c r="F21" s="36"/>
    </row>
    <row r="22" spans="1:6" s="1" customFormat="1" ht="15" customHeight="1">
      <c r="A22" s="34">
        <v>21080500</v>
      </c>
      <c r="B22" s="35" t="s">
        <v>173</v>
      </c>
      <c r="C22" s="4"/>
      <c r="D22" s="4"/>
      <c r="E22" s="4">
        <v>12240</v>
      </c>
      <c r="F22" s="36"/>
    </row>
    <row r="23" spans="1:6" s="1" customFormat="1" ht="15.75" hidden="1">
      <c r="A23" s="34">
        <v>21081100</v>
      </c>
      <c r="B23" s="35" t="s">
        <v>174</v>
      </c>
      <c r="C23" s="4"/>
      <c r="D23" s="4"/>
      <c r="E23" s="4"/>
      <c r="F23" s="36"/>
    </row>
    <row r="24" spans="1:6" s="1" customFormat="1" ht="31.5" hidden="1">
      <c r="A24" s="34">
        <v>22010300</v>
      </c>
      <c r="B24" s="35" t="s">
        <v>175</v>
      </c>
      <c r="C24" s="4"/>
      <c r="D24" s="4"/>
      <c r="E24" s="4"/>
      <c r="F24" s="36"/>
    </row>
    <row r="25" spans="1:6" s="1" customFormat="1" ht="47.25">
      <c r="A25" s="34">
        <v>22080400</v>
      </c>
      <c r="B25" s="35" t="s">
        <v>176</v>
      </c>
      <c r="C25" s="4">
        <v>75000</v>
      </c>
      <c r="D25" s="4">
        <v>45000</v>
      </c>
      <c r="E25" s="4">
        <v>54950</v>
      </c>
      <c r="F25" s="36">
        <f t="shared" si="0"/>
        <v>122.1111111111111</v>
      </c>
    </row>
    <row r="26" spans="1:6" s="1" customFormat="1" ht="47.25">
      <c r="A26" s="34">
        <v>22130000</v>
      </c>
      <c r="B26" s="35" t="s">
        <v>272</v>
      </c>
      <c r="C26" s="4"/>
      <c r="D26" s="4"/>
      <c r="E26" s="4">
        <v>3456</v>
      </c>
      <c r="F26" s="36"/>
    </row>
    <row r="27" spans="1:6" s="1" customFormat="1" ht="15.75">
      <c r="A27" s="34">
        <v>24060300</v>
      </c>
      <c r="B27" s="35" t="s">
        <v>173</v>
      </c>
      <c r="C27" s="4">
        <v>41000</v>
      </c>
      <c r="D27" s="4"/>
      <c r="E27" s="4">
        <v>-17479</v>
      </c>
      <c r="F27" s="36" t="e">
        <f t="shared" si="0"/>
        <v>#DIV/0!</v>
      </c>
    </row>
    <row r="28" spans="1:6" s="1" customFormat="1" ht="15.75">
      <c r="A28" s="34">
        <v>24060600</v>
      </c>
      <c r="B28" s="35" t="s">
        <v>305</v>
      </c>
      <c r="C28" s="4"/>
      <c r="D28" s="4"/>
      <c r="E28" s="4">
        <v>41</v>
      </c>
      <c r="F28" s="36"/>
    </row>
    <row r="29" spans="1:6" s="1" customFormat="1" ht="15.75">
      <c r="A29" s="37">
        <v>40000000</v>
      </c>
      <c r="B29" s="38" t="s">
        <v>177</v>
      </c>
      <c r="C29" s="30">
        <v>239741310</v>
      </c>
      <c r="D29" s="30">
        <v>275280536</v>
      </c>
      <c r="E29" s="30">
        <v>274721630</v>
      </c>
      <c r="F29" s="36">
        <f t="shared" si="0"/>
        <v>99.79696857317947</v>
      </c>
    </row>
    <row r="30" spans="1:6" s="1" customFormat="1" ht="15.75">
      <c r="A30" s="37">
        <v>41000000</v>
      </c>
      <c r="B30" s="38" t="s">
        <v>178</v>
      </c>
      <c r="C30" s="30">
        <v>239741310</v>
      </c>
      <c r="D30" s="30">
        <v>275280536</v>
      </c>
      <c r="E30" s="30">
        <v>274721630</v>
      </c>
      <c r="F30" s="36">
        <f t="shared" si="0"/>
        <v>99.79696857317947</v>
      </c>
    </row>
    <row r="31" spans="1:6" s="1" customFormat="1" ht="15.75">
      <c r="A31" s="34">
        <v>41020000</v>
      </c>
      <c r="B31" s="35" t="s">
        <v>179</v>
      </c>
      <c r="C31" s="4">
        <v>8340000</v>
      </c>
      <c r="D31" s="4">
        <v>10287200</v>
      </c>
      <c r="E31" s="4">
        <v>10287200</v>
      </c>
      <c r="F31" s="36">
        <f t="shared" si="0"/>
        <v>100</v>
      </c>
    </row>
    <row r="32" spans="1:6" s="1" customFormat="1" ht="15.75">
      <c r="A32" s="34">
        <v>41020100</v>
      </c>
      <c r="B32" s="35" t="s">
        <v>273</v>
      </c>
      <c r="C32" s="4">
        <v>8340000</v>
      </c>
      <c r="D32" s="4">
        <v>8340000</v>
      </c>
      <c r="E32" s="4">
        <v>8340000</v>
      </c>
      <c r="F32" s="36">
        <f t="shared" si="0"/>
        <v>100</v>
      </c>
    </row>
    <row r="33" spans="1:6" s="1" customFormat="1" ht="15.75">
      <c r="A33" s="34">
        <v>41020600</v>
      </c>
      <c r="B33" s="35" t="s">
        <v>288</v>
      </c>
      <c r="C33" s="4"/>
      <c r="D33" s="4">
        <v>1947200</v>
      </c>
      <c r="E33" s="4">
        <v>1947200</v>
      </c>
      <c r="F33" s="36">
        <f t="shared" si="0"/>
        <v>100</v>
      </c>
    </row>
    <row r="34" spans="1:6" s="1" customFormat="1" ht="15.75">
      <c r="A34" s="34">
        <v>41030000</v>
      </c>
      <c r="B34" s="35" t="s">
        <v>180</v>
      </c>
      <c r="C34" s="4">
        <v>231401310</v>
      </c>
      <c r="D34" s="4">
        <v>264993336</v>
      </c>
      <c r="E34" s="4">
        <v>264434430</v>
      </c>
      <c r="F34" s="36">
        <f t="shared" si="0"/>
        <v>99.78908677160094</v>
      </c>
    </row>
    <row r="35" spans="1:6" s="1" customFormat="1" ht="47.25">
      <c r="A35" s="34">
        <v>41030300</v>
      </c>
      <c r="B35" s="35" t="s">
        <v>280</v>
      </c>
      <c r="C35" s="4"/>
      <c r="D35" s="4">
        <v>72386</v>
      </c>
      <c r="E35" s="4">
        <v>72386</v>
      </c>
      <c r="F35" s="36">
        <f t="shared" si="0"/>
        <v>100</v>
      </c>
    </row>
    <row r="36" spans="1:6" s="1" customFormat="1" ht="63">
      <c r="A36" s="34">
        <v>41030600</v>
      </c>
      <c r="B36" s="35" t="s">
        <v>181</v>
      </c>
      <c r="C36" s="4">
        <v>91552600</v>
      </c>
      <c r="D36" s="4">
        <v>92888704</v>
      </c>
      <c r="E36" s="4">
        <v>92888409</v>
      </c>
      <c r="F36" s="36">
        <f t="shared" si="0"/>
        <v>99.99968241563582</v>
      </c>
    </row>
    <row r="37" spans="1:6" s="1" customFormat="1" ht="78.75">
      <c r="A37" s="34">
        <v>41030800</v>
      </c>
      <c r="B37" s="35" t="s">
        <v>182</v>
      </c>
      <c r="C37" s="4">
        <v>15920300</v>
      </c>
      <c r="D37" s="4">
        <v>32207167</v>
      </c>
      <c r="E37" s="4">
        <v>32207167</v>
      </c>
      <c r="F37" s="36">
        <f t="shared" si="0"/>
        <v>100</v>
      </c>
    </row>
    <row r="38" spans="1:6" s="1" customFormat="1" ht="78.75">
      <c r="A38" s="34">
        <v>41030900</v>
      </c>
      <c r="B38" s="35" t="s">
        <v>183</v>
      </c>
      <c r="C38" s="4">
        <v>1244517</v>
      </c>
      <c r="D38" s="4">
        <v>1358355</v>
      </c>
      <c r="E38" s="4">
        <v>1262867</v>
      </c>
      <c r="F38" s="36">
        <f t="shared" si="0"/>
        <v>92.97032071881061</v>
      </c>
    </row>
    <row r="39" spans="1:6" s="1" customFormat="1" ht="63">
      <c r="A39" s="34">
        <v>41031000</v>
      </c>
      <c r="B39" s="35" t="s">
        <v>184</v>
      </c>
      <c r="C39" s="4">
        <v>713600</v>
      </c>
      <c r="D39" s="4">
        <v>1818632</v>
      </c>
      <c r="E39" s="4">
        <v>1818632</v>
      </c>
      <c r="F39" s="36">
        <f t="shared" si="0"/>
        <v>100</v>
      </c>
    </row>
    <row r="40" spans="1:6" s="1" customFormat="1" ht="31.5">
      <c r="A40" s="34">
        <v>41033900</v>
      </c>
      <c r="B40" s="35" t="s">
        <v>274</v>
      </c>
      <c r="C40" s="4">
        <v>74840300</v>
      </c>
      <c r="D40" s="4">
        <v>79572200</v>
      </c>
      <c r="E40" s="4">
        <v>79572200</v>
      </c>
      <c r="F40" s="36">
        <f t="shared" si="0"/>
        <v>100</v>
      </c>
    </row>
    <row r="41" spans="1:6" s="1" customFormat="1" ht="31.5">
      <c r="A41" s="34">
        <v>41034200</v>
      </c>
      <c r="B41" s="35" t="s">
        <v>275</v>
      </c>
      <c r="C41" s="4">
        <v>46493000</v>
      </c>
      <c r="D41" s="4">
        <v>48663100</v>
      </c>
      <c r="E41" s="4">
        <v>48663100</v>
      </c>
      <c r="F41" s="36">
        <f t="shared" si="0"/>
        <v>100</v>
      </c>
    </row>
    <row r="42" spans="1:6" s="1" customFormat="1" ht="15.75">
      <c r="A42" s="34">
        <v>41035000</v>
      </c>
      <c r="B42" s="35" t="s">
        <v>185</v>
      </c>
      <c r="C42" s="4">
        <v>82193</v>
      </c>
      <c r="D42" s="4">
        <v>4647903</v>
      </c>
      <c r="E42" s="4">
        <v>4306413</v>
      </c>
      <c r="F42" s="36">
        <f t="shared" si="0"/>
        <v>92.65281568913981</v>
      </c>
    </row>
    <row r="43" spans="1:6" s="1" customFormat="1" ht="93.75" customHeight="1">
      <c r="A43" s="34">
        <v>41035800</v>
      </c>
      <c r="B43" s="35" t="s">
        <v>289</v>
      </c>
      <c r="C43" s="4">
        <v>554800</v>
      </c>
      <c r="D43" s="4">
        <v>592463</v>
      </c>
      <c r="E43" s="4">
        <v>583405</v>
      </c>
      <c r="F43" s="36">
        <f t="shared" si="0"/>
        <v>98.47112815483837</v>
      </c>
    </row>
    <row r="44" spans="1:6" s="1" customFormat="1" ht="97.5" customHeight="1">
      <c r="A44" s="34">
        <v>41036100</v>
      </c>
      <c r="B44" s="6" t="s">
        <v>306</v>
      </c>
      <c r="C44" s="4"/>
      <c r="D44" s="4">
        <v>345300</v>
      </c>
      <c r="E44" s="4">
        <v>345300</v>
      </c>
      <c r="F44" s="36">
        <f t="shared" si="0"/>
        <v>100</v>
      </c>
    </row>
    <row r="45" spans="1:6" s="1" customFormat="1" ht="93.75" customHeight="1">
      <c r="A45" s="34">
        <v>41037000</v>
      </c>
      <c r="B45" s="35" t="s">
        <v>290</v>
      </c>
      <c r="C45" s="4"/>
      <c r="D45" s="4">
        <v>2827126</v>
      </c>
      <c r="E45" s="4">
        <v>2714551</v>
      </c>
      <c r="F45" s="36">
        <f t="shared" si="0"/>
        <v>96.01804093627239</v>
      </c>
    </row>
    <row r="46" spans="1:6" s="1" customFormat="1" ht="15.75">
      <c r="A46" s="37"/>
      <c r="B46" s="29" t="s">
        <v>202</v>
      </c>
      <c r="C46" s="30">
        <f>C9+C19</f>
        <v>49894000</v>
      </c>
      <c r="D46" s="30">
        <f>D9+D19</f>
        <v>57886817</v>
      </c>
      <c r="E46" s="30">
        <f>E9+E19+E23</f>
        <v>61084725</v>
      </c>
      <c r="F46" s="36">
        <f t="shared" si="0"/>
        <v>105.52441499763236</v>
      </c>
    </row>
    <row r="47" spans="1:6" s="1" customFormat="1" ht="15.75">
      <c r="A47" s="37"/>
      <c r="B47" s="29" t="s">
        <v>186</v>
      </c>
      <c r="C47" s="30">
        <f>C29+C46</f>
        <v>289635310</v>
      </c>
      <c r="D47" s="30">
        <f>D46+D29</f>
        <v>333167353</v>
      </c>
      <c r="E47" s="30">
        <f>E46+E29</f>
        <v>335806355</v>
      </c>
      <c r="F47" s="36">
        <f t="shared" si="0"/>
        <v>100.79209501658465</v>
      </c>
    </row>
    <row r="48" spans="1:6" s="1" customFormat="1" ht="15.75" customHeight="1">
      <c r="A48" s="139" t="s">
        <v>135</v>
      </c>
      <c r="B48" s="140"/>
      <c r="C48" s="140"/>
      <c r="D48" s="140"/>
      <c r="E48" s="140"/>
      <c r="F48" s="141"/>
    </row>
    <row r="49" spans="1:6" s="1" customFormat="1" ht="15.75">
      <c r="A49" s="37">
        <v>20000000</v>
      </c>
      <c r="B49" s="38" t="s">
        <v>171</v>
      </c>
      <c r="C49" s="30">
        <f>C51+C52</f>
        <v>1394730</v>
      </c>
      <c r="D49" s="30">
        <f>D51+D52</f>
        <v>1394730</v>
      </c>
      <c r="E49" s="30">
        <f>E51+E52</f>
        <v>9489351</v>
      </c>
      <c r="F49" s="36">
        <f t="shared" si="0"/>
        <v>680.3718999376224</v>
      </c>
    </row>
    <row r="50" spans="1:6" s="1" customFormat="1" ht="15.75">
      <c r="A50" s="37">
        <v>21000000</v>
      </c>
      <c r="B50" s="38" t="s">
        <v>187</v>
      </c>
      <c r="C50" s="30">
        <v>30000</v>
      </c>
      <c r="D50" s="30">
        <v>30000</v>
      </c>
      <c r="E50" s="30">
        <v>33298</v>
      </c>
      <c r="F50" s="36">
        <f t="shared" si="0"/>
        <v>110.99333333333334</v>
      </c>
    </row>
    <row r="51" spans="1:6" s="1" customFormat="1" ht="47.25">
      <c r="A51" s="34">
        <v>21110000</v>
      </c>
      <c r="B51" s="35" t="s">
        <v>188</v>
      </c>
      <c r="C51" s="4">
        <v>30000</v>
      </c>
      <c r="D51" s="4">
        <v>30000</v>
      </c>
      <c r="E51" s="4">
        <v>33298</v>
      </c>
      <c r="F51" s="36">
        <f t="shared" si="0"/>
        <v>110.99333333333334</v>
      </c>
    </row>
    <row r="52" spans="1:6" s="1" customFormat="1" ht="15.75">
      <c r="A52" s="37">
        <v>25000000</v>
      </c>
      <c r="B52" s="38" t="s">
        <v>189</v>
      </c>
      <c r="C52" s="30">
        <f>C53</f>
        <v>1364730</v>
      </c>
      <c r="D52" s="30">
        <f>D53+D58</f>
        <v>1364730</v>
      </c>
      <c r="E52" s="30">
        <f>E53+E58</f>
        <v>9456053</v>
      </c>
      <c r="F52" s="36">
        <f t="shared" si="0"/>
        <v>692.8881903380156</v>
      </c>
    </row>
    <row r="53" spans="1:6" s="1" customFormat="1" ht="31.5">
      <c r="A53" s="34">
        <v>25010000</v>
      </c>
      <c r="B53" s="35" t="s">
        <v>190</v>
      </c>
      <c r="C53" s="4">
        <v>1364730</v>
      </c>
      <c r="D53" s="4">
        <v>1364730</v>
      </c>
      <c r="E53" s="4">
        <v>1979411</v>
      </c>
      <c r="F53" s="36">
        <f t="shared" si="0"/>
        <v>145.04048419833958</v>
      </c>
    </row>
    <row r="54" spans="1:6" s="1" customFormat="1" ht="31.5" hidden="1">
      <c r="A54" s="34">
        <v>25010100</v>
      </c>
      <c r="B54" s="35" t="s">
        <v>191</v>
      </c>
      <c r="C54" s="4">
        <v>392300</v>
      </c>
      <c r="D54" s="4"/>
      <c r="E54" s="4"/>
      <c r="F54" s="36" t="e">
        <f t="shared" si="0"/>
        <v>#DIV/0!</v>
      </c>
    </row>
    <row r="55" spans="1:6" s="1" customFormat="1" ht="31.5" hidden="1">
      <c r="A55" s="34">
        <v>25010200</v>
      </c>
      <c r="B55" s="35" t="s">
        <v>192</v>
      </c>
      <c r="C55" s="4">
        <v>13631</v>
      </c>
      <c r="D55" s="4"/>
      <c r="E55" s="4"/>
      <c r="F55" s="36" t="e">
        <f t="shared" si="0"/>
        <v>#DIV/0!</v>
      </c>
    </row>
    <row r="56" spans="1:6" s="1" customFormat="1" ht="15.75" hidden="1">
      <c r="A56" s="34">
        <v>25010300</v>
      </c>
      <c r="B56" s="35" t="s">
        <v>193</v>
      </c>
      <c r="C56" s="4">
        <v>29400</v>
      </c>
      <c r="D56" s="4"/>
      <c r="E56" s="4"/>
      <c r="F56" s="36" t="e">
        <f t="shared" si="0"/>
        <v>#DIV/0!</v>
      </c>
    </row>
    <row r="57" spans="1:6" s="1" customFormat="1" ht="31.5" hidden="1">
      <c r="A57" s="34">
        <v>25010400</v>
      </c>
      <c r="B57" s="35" t="s">
        <v>194</v>
      </c>
      <c r="C57" s="4">
        <v>12000</v>
      </c>
      <c r="D57" s="4"/>
      <c r="E57" s="4"/>
      <c r="F57" s="36" t="e">
        <f t="shared" si="0"/>
        <v>#DIV/0!</v>
      </c>
    </row>
    <row r="58" spans="1:6" s="1" customFormat="1" ht="15.75">
      <c r="A58" s="34">
        <v>25020000</v>
      </c>
      <c r="B58" s="35" t="s">
        <v>195</v>
      </c>
      <c r="C58" s="4">
        <v>0</v>
      </c>
      <c r="D58" s="4"/>
      <c r="E58" s="4">
        <f>E59+E60</f>
        <v>7476642</v>
      </c>
      <c r="F58" s="36"/>
    </row>
    <row r="59" spans="1:6" s="1" customFormat="1" ht="31.5">
      <c r="A59" s="13">
        <v>25020100</v>
      </c>
      <c r="B59" s="5" t="s">
        <v>196</v>
      </c>
      <c r="C59" s="4">
        <v>0</v>
      </c>
      <c r="D59" s="4"/>
      <c r="E59" s="4">
        <v>2422236</v>
      </c>
      <c r="F59" s="36"/>
    </row>
    <row r="60" spans="1:6" s="1" customFormat="1" ht="31.5">
      <c r="A60" s="13">
        <v>25020200</v>
      </c>
      <c r="B60" s="5" t="s">
        <v>197</v>
      </c>
      <c r="C60" s="4"/>
      <c r="D60" s="4"/>
      <c r="E60" s="4">
        <v>5054406</v>
      </c>
      <c r="F60" s="36"/>
    </row>
    <row r="61" spans="1:6" s="1" customFormat="1" ht="30.75" customHeight="1">
      <c r="A61" s="13">
        <v>31030000</v>
      </c>
      <c r="B61" s="5" t="s">
        <v>281</v>
      </c>
      <c r="C61" s="4"/>
      <c r="D61" s="4">
        <v>625000</v>
      </c>
      <c r="E61" s="4">
        <v>689779</v>
      </c>
      <c r="F61" s="36">
        <f t="shared" si="0"/>
        <v>110.36464</v>
      </c>
    </row>
    <row r="62" spans="1:6" s="1" customFormat="1" ht="15.75">
      <c r="A62" s="23">
        <v>40000000</v>
      </c>
      <c r="B62" s="24" t="s">
        <v>177</v>
      </c>
      <c r="C62" s="30"/>
      <c r="D62" s="30">
        <v>6281535</v>
      </c>
      <c r="E62" s="30">
        <v>4905121</v>
      </c>
      <c r="F62" s="25">
        <f t="shared" si="0"/>
        <v>78.08793551257773</v>
      </c>
    </row>
    <row r="63" spans="1:6" s="1" customFormat="1" ht="15.75">
      <c r="A63" s="13">
        <v>41000000</v>
      </c>
      <c r="B63" s="5" t="s">
        <v>178</v>
      </c>
      <c r="C63" s="4"/>
      <c r="D63" s="4">
        <v>5322200</v>
      </c>
      <c r="E63" s="4">
        <v>3945786</v>
      </c>
      <c r="F63" s="25">
        <f t="shared" si="0"/>
        <v>74.13825109916952</v>
      </c>
    </row>
    <row r="64" spans="1:6" s="1" customFormat="1" ht="15.75">
      <c r="A64" s="13">
        <v>41030000</v>
      </c>
      <c r="B64" s="5" t="s">
        <v>180</v>
      </c>
      <c r="C64" s="4"/>
      <c r="D64" s="4">
        <v>5322200</v>
      </c>
      <c r="E64" s="4">
        <v>3945786</v>
      </c>
      <c r="F64" s="25">
        <f t="shared" si="0"/>
        <v>74.13825109916952</v>
      </c>
    </row>
    <row r="65" spans="1:6" s="1" customFormat="1" ht="31.5" hidden="1">
      <c r="A65" s="13">
        <v>41030400</v>
      </c>
      <c r="B65" s="6" t="s">
        <v>199</v>
      </c>
      <c r="C65" s="4"/>
      <c r="D65" s="4"/>
      <c r="E65" s="4"/>
      <c r="F65" s="25"/>
    </row>
    <row r="66" spans="1:6" s="1" customFormat="1" ht="15.75">
      <c r="A66" s="14">
        <v>41035000</v>
      </c>
      <c r="B66" s="7" t="s">
        <v>185</v>
      </c>
      <c r="C66" s="39"/>
      <c r="D66" s="4">
        <v>5322200</v>
      </c>
      <c r="E66" s="4">
        <v>3945786</v>
      </c>
      <c r="F66" s="67">
        <f t="shared" si="0"/>
        <v>74.13825109916952</v>
      </c>
    </row>
    <row r="67" spans="1:6" s="1" customFormat="1" ht="15.75">
      <c r="A67" s="14">
        <v>42000000</v>
      </c>
      <c r="B67" s="7" t="s">
        <v>307</v>
      </c>
      <c r="C67" s="39"/>
      <c r="D67" s="4">
        <v>959335</v>
      </c>
      <c r="E67" s="4">
        <v>959335</v>
      </c>
      <c r="F67" s="25">
        <f t="shared" si="0"/>
        <v>100</v>
      </c>
    </row>
    <row r="68" spans="1:6" s="1" customFormat="1" ht="15" customHeight="1">
      <c r="A68" s="14">
        <v>42020000</v>
      </c>
      <c r="B68" s="7" t="s">
        <v>308</v>
      </c>
      <c r="C68" s="39"/>
      <c r="D68" s="4">
        <v>959335</v>
      </c>
      <c r="E68" s="30">
        <v>959335</v>
      </c>
      <c r="F68" s="25">
        <f t="shared" si="0"/>
        <v>100</v>
      </c>
    </row>
    <row r="69" spans="1:6" s="1" customFormat="1" ht="48" customHeight="1" hidden="1">
      <c r="A69" s="13">
        <v>50110000</v>
      </c>
      <c r="B69" s="5" t="s">
        <v>198</v>
      </c>
      <c r="C69" s="4"/>
      <c r="D69" s="4"/>
      <c r="E69" s="4"/>
      <c r="F69" s="25"/>
    </row>
    <row r="70" spans="1:6" s="1" customFormat="1" ht="16.5" thickBot="1">
      <c r="A70" s="130" t="s">
        <v>202</v>
      </c>
      <c r="B70" s="131"/>
      <c r="C70" s="95">
        <f>C49</f>
        <v>1394730</v>
      </c>
      <c r="D70" s="69">
        <f>D49+D61</f>
        <v>2019730</v>
      </c>
      <c r="E70" s="69">
        <f>E51+E52+E61+E69</f>
        <v>10179130</v>
      </c>
      <c r="F70" s="67">
        <f t="shared" si="0"/>
        <v>503.9846910230575</v>
      </c>
    </row>
    <row r="71" spans="1:6" s="1" customFormat="1" ht="16.5" thickBot="1">
      <c r="A71" s="132" t="s">
        <v>186</v>
      </c>
      <c r="B71" s="133"/>
      <c r="C71" s="96">
        <f>C70+C62</f>
        <v>1394730</v>
      </c>
      <c r="D71" s="97">
        <f>D70+D62</f>
        <v>8301265</v>
      </c>
      <c r="E71" s="97">
        <f>E70+E62</f>
        <v>15084251</v>
      </c>
      <c r="F71" s="68">
        <f t="shared" si="0"/>
        <v>181.71026945893186</v>
      </c>
    </row>
    <row r="72" spans="1:6" s="1" customFormat="1" ht="20.25" customHeight="1" thickBot="1">
      <c r="A72" s="142" t="s">
        <v>137</v>
      </c>
      <c r="B72" s="143"/>
      <c r="C72" s="52">
        <f>C47+C71</f>
        <v>291030040</v>
      </c>
      <c r="D72" s="46">
        <f>D47+D71</f>
        <v>341468618</v>
      </c>
      <c r="E72" s="46">
        <f>E47+E71</f>
        <v>350890606</v>
      </c>
      <c r="F72" s="68">
        <f t="shared" si="0"/>
        <v>102.75925443901261</v>
      </c>
    </row>
    <row r="73" spans="1:6" s="1" customFormat="1" ht="15.75">
      <c r="A73" s="58"/>
      <c r="B73" s="59"/>
      <c r="C73" s="66"/>
      <c r="D73" s="66"/>
      <c r="E73" s="66"/>
      <c r="F73" s="60"/>
    </row>
    <row r="74" spans="1:6" s="1" customFormat="1" ht="15.75">
      <c r="A74" s="113" t="s">
        <v>136</v>
      </c>
      <c r="B74" s="114"/>
      <c r="C74" s="114"/>
      <c r="D74" s="114"/>
      <c r="E74" s="114"/>
      <c r="F74" s="115"/>
    </row>
    <row r="75" spans="1:6" s="1" customFormat="1" ht="16.5" thickBot="1">
      <c r="A75" s="135" t="s">
        <v>134</v>
      </c>
      <c r="B75" s="136"/>
      <c r="C75" s="136"/>
      <c r="D75" s="136"/>
      <c r="E75" s="136"/>
      <c r="F75" s="137"/>
    </row>
    <row r="76" spans="1:6" s="1" customFormat="1" ht="15.75">
      <c r="A76" s="8">
        <v>10000</v>
      </c>
      <c r="B76" s="70" t="s">
        <v>204</v>
      </c>
      <c r="C76" s="71">
        <f>C77</f>
        <v>1201472</v>
      </c>
      <c r="D76" s="71">
        <f>D77</f>
        <v>1306658</v>
      </c>
      <c r="E76" s="71">
        <f>E77</f>
        <v>1302550.23</v>
      </c>
      <c r="F76" s="72">
        <f>E76/D76*100</f>
        <v>99.68562776181679</v>
      </c>
    </row>
    <row r="77" spans="1:6" ht="15.75">
      <c r="A77" s="22" t="s">
        <v>0</v>
      </c>
      <c r="B77" s="15" t="s">
        <v>1</v>
      </c>
      <c r="C77" s="56">
        <v>1201472</v>
      </c>
      <c r="D77" s="56">
        <v>1306658</v>
      </c>
      <c r="E77" s="56">
        <v>1302550.23</v>
      </c>
      <c r="F77" s="98">
        <f>E77/D77*100</f>
        <v>99.68562776181679</v>
      </c>
    </row>
    <row r="78" spans="1:6" ht="15.75">
      <c r="A78" s="26">
        <v>70000</v>
      </c>
      <c r="B78" s="27" t="s">
        <v>205</v>
      </c>
      <c r="C78" s="33">
        <f>SUM(C79:C87)</f>
        <v>81972386</v>
      </c>
      <c r="D78" s="33">
        <f>SUM(D79:D87)</f>
        <v>88004248</v>
      </c>
      <c r="E78" s="33">
        <f>SUM(E79:E87)</f>
        <v>85626811.42</v>
      </c>
      <c r="F78" s="28">
        <f>E78/D78*100</f>
        <v>97.29849793159985</v>
      </c>
    </row>
    <row r="79" spans="1:6" ht="47.25">
      <c r="A79" s="22" t="s">
        <v>2</v>
      </c>
      <c r="B79" s="15" t="s">
        <v>3</v>
      </c>
      <c r="C79" s="56">
        <v>76065063</v>
      </c>
      <c r="D79" s="56">
        <v>81271086</v>
      </c>
      <c r="E79" s="56">
        <v>79098150.94000003</v>
      </c>
      <c r="F79" s="99">
        <f aca="true" t="shared" si="1" ref="F79:F156">E79/D79*100</f>
        <v>97.32631226313381</v>
      </c>
    </row>
    <row r="80" spans="1:6" ht="15.75">
      <c r="A80" s="22" t="s">
        <v>4</v>
      </c>
      <c r="B80" s="15" t="s">
        <v>5</v>
      </c>
      <c r="C80" s="56">
        <v>1827580</v>
      </c>
      <c r="D80" s="56">
        <v>2012309</v>
      </c>
      <c r="E80" s="56">
        <v>1929041.07</v>
      </c>
      <c r="F80" s="99">
        <f t="shared" si="1"/>
        <v>95.8620703877983</v>
      </c>
    </row>
    <row r="81" spans="1:6" ht="31.5">
      <c r="A81" s="22" t="s">
        <v>6</v>
      </c>
      <c r="B81" s="15" t="s">
        <v>7</v>
      </c>
      <c r="C81" s="56">
        <v>1200000</v>
      </c>
      <c r="D81" s="56">
        <v>1368850</v>
      </c>
      <c r="E81" s="56">
        <v>1366644.97</v>
      </c>
      <c r="F81" s="99">
        <f t="shared" si="1"/>
        <v>99.83891368667129</v>
      </c>
    </row>
    <row r="82" spans="1:6" ht="15.75">
      <c r="A82" s="22" t="s">
        <v>8</v>
      </c>
      <c r="B82" s="15" t="s">
        <v>9</v>
      </c>
      <c r="C82" s="56">
        <v>32243</v>
      </c>
      <c r="D82" s="56">
        <v>73243</v>
      </c>
      <c r="E82" s="56">
        <v>73175.77</v>
      </c>
      <c r="F82" s="99">
        <f t="shared" si="1"/>
        <v>99.90820965826086</v>
      </c>
    </row>
    <row r="83" spans="1:6" ht="15.75">
      <c r="A83" s="22" t="s">
        <v>10</v>
      </c>
      <c r="B83" s="15" t="s">
        <v>11</v>
      </c>
      <c r="C83" s="56">
        <v>715400</v>
      </c>
      <c r="D83" s="56">
        <v>740300</v>
      </c>
      <c r="E83" s="56">
        <v>733452.33</v>
      </c>
      <c r="F83" s="99">
        <f t="shared" si="1"/>
        <v>99.07501418343914</v>
      </c>
    </row>
    <row r="84" spans="1:6" ht="31.5">
      <c r="A84" s="22" t="s">
        <v>12</v>
      </c>
      <c r="B84" s="15" t="s">
        <v>13</v>
      </c>
      <c r="C84" s="56">
        <v>1130000</v>
      </c>
      <c r="D84" s="56">
        <v>1161829</v>
      </c>
      <c r="E84" s="56">
        <v>1143673.6</v>
      </c>
      <c r="F84" s="99">
        <f t="shared" si="1"/>
        <v>98.43734318905794</v>
      </c>
    </row>
    <row r="85" spans="1:6" ht="15.75" customHeight="1">
      <c r="A85" s="22" t="s">
        <v>14</v>
      </c>
      <c r="B85" s="15" t="s">
        <v>15</v>
      </c>
      <c r="C85" s="56">
        <v>449000</v>
      </c>
      <c r="D85" s="56">
        <v>464879</v>
      </c>
      <c r="E85" s="56">
        <v>439712.49</v>
      </c>
      <c r="F85" s="99">
        <f t="shared" si="1"/>
        <v>94.58643862166284</v>
      </c>
    </row>
    <row r="86" spans="1:6" ht="15.75">
      <c r="A86" s="22" t="s">
        <v>16</v>
      </c>
      <c r="B86" s="15" t="s">
        <v>17</v>
      </c>
      <c r="C86" s="56">
        <v>416000</v>
      </c>
      <c r="D86" s="56">
        <v>457581</v>
      </c>
      <c r="E86" s="56">
        <v>444514.73</v>
      </c>
      <c r="F86" s="99">
        <f t="shared" si="1"/>
        <v>97.14449026511153</v>
      </c>
    </row>
    <row r="87" spans="1:6" ht="15.75">
      <c r="A87" s="22" t="s">
        <v>18</v>
      </c>
      <c r="B87" s="15" t="s">
        <v>19</v>
      </c>
      <c r="C87" s="56">
        <v>137100</v>
      </c>
      <c r="D87" s="56">
        <v>454171</v>
      </c>
      <c r="E87" s="56">
        <v>398445.52</v>
      </c>
      <c r="F87" s="99">
        <f t="shared" si="1"/>
        <v>87.7302866101094</v>
      </c>
    </row>
    <row r="88" spans="1:6" ht="15.75">
      <c r="A88" s="26">
        <v>80000</v>
      </c>
      <c r="B88" s="27" t="s">
        <v>206</v>
      </c>
      <c r="C88" s="33">
        <f>C90+C91+C92</f>
        <v>46493000</v>
      </c>
      <c r="D88" s="33">
        <f>D90+D91+D92</f>
        <v>43499251.379999995</v>
      </c>
      <c r="E88" s="33">
        <f>E90+E91+E92</f>
        <v>43368444.72</v>
      </c>
      <c r="F88" s="28">
        <f t="shared" si="1"/>
        <v>99.69928985936494</v>
      </c>
    </row>
    <row r="89" spans="1:6" ht="15.75" hidden="1">
      <c r="A89" s="22" t="s">
        <v>20</v>
      </c>
      <c r="B89" s="15" t="s">
        <v>21</v>
      </c>
      <c r="C89" s="32"/>
      <c r="D89" s="32"/>
      <c r="E89" s="32"/>
      <c r="F89" s="16"/>
    </row>
    <row r="90" spans="1:8" ht="31.5">
      <c r="A90" s="89">
        <v>80800</v>
      </c>
      <c r="B90" s="15" t="s">
        <v>23</v>
      </c>
      <c r="C90" s="56">
        <v>30213400</v>
      </c>
      <c r="D90" s="56">
        <v>25699465.38</v>
      </c>
      <c r="E90" s="56">
        <v>17633292.48</v>
      </c>
      <c r="F90" s="16">
        <f t="shared" si="1"/>
        <v>68.6134603162706</v>
      </c>
      <c r="H90" s="107"/>
    </row>
    <row r="91" spans="1:8" ht="15.75">
      <c r="A91" s="100" t="s">
        <v>267</v>
      </c>
      <c r="B91" s="78" t="s">
        <v>268</v>
      </c>
      <c r="C91" s="56">
        <v>16279600</v>
      </c>
      <c r="D91" s="56">
        <v>17753584</v>
      </c>
      <c r="E91" s="56">
        <v>25688950.24</v>
      </c>
      <c r="F91" s="16">
        <f t="shared" si="1"/>
        <v>144.69726360604145</v>
      </c>
      <c r="H91" s="107"/>
    </row>
    <row r="92" spans="1:8" ht="15.75">
      <c r="A92" s="100">
        <v>81002</v>
      </c>
      <c r="B92" s="78" t="s">
        <v>282</v>
      </c>
      <c r="C92" s="56">
        <v>0</v>
      </c>
      <c r="D92" s="56">
        <v>46202</v>
      </c>
      <c r="E92" s="56">
        <v>46202</v>
      </c>
      <c r="F92" s="16">
        <f t="shared" si="1"/>
        <v>100</v>
      </c>
      <c r="H92" s="107"/>
    </row>
    <row r="93" spans="1:6" ht="15.75">
      <c r="A93" s="26">
        <v>90000</v>
      </c>
      <c r="B93" s="27" t="s">
        <v>207</v>
      </c>
      <c r="C93" s="33">
        <f>SUM(C94:C131)</f>
        <v>112668124</v>
      </c>
      <c r="D93" s="33">
        <f>SUM(D94:D131)</f>
        <v>132340397.08</v>
      </c>
      <c r="E93" s="33">
        <f>SUM(E94:E131)</f>
        <v>132295345.92999998</v>
      </c>
      <c r="F93" s="28">
        <f t="shared" si="1"/>
        <v>99.96595812692568</v>
      </c>
    </row>
    <row r="94" spans="1:7" ht="126">
      <c r="A94" s="22" t="s">
        <v>24</v>
      </c>
      <c r="B94" s="15" t="s">
        <v>299</v>
      </c>
      <c r="C94" s="56">
        <v>7377434</v>
      </c>
      <c r="D94" s="56">
        <v>7297894.63</v>
      </c>
      <c r="E94" s="56">
        <v>7297894.63</v>
      </c>
      <c r="F94" s="16">
        <f t="shared" si="1"/>
        <v>100</v>
      </c>
      <c r="G94" s="94">
        <v>7525172.41</v>
      </c>
    </row>
    <row r="95" spans="1:6" ht="126">
      <c r="A95" s="22" t="s">
        <v>25</v>
      </c>
      <c r="B95" s="15" t="s">
        <v>294</v>
      </c>
      <c r="C95" s="56">
        <v>172822</v>
      </c>
      <c r="D95" s="56">
        <v>192113.78</v>
      </c>
      <c r="E95" s="56">
        <v>192113.78</v>
      </c>
      <c r="F95" s="16">
        <f t="shared" si="1"/>
        <v>100</v>
      </c>
    </row>
    <row r="96" spans="1:6" ht="94.5">
      <c r="A96" s="22" t="s">
        <v>26</v>
      </c>
      <c r="B96" s="15" t="s">
        <v>295</v>
      </c>
      <c r="C96" s="56">
        <v>20000</v>
      </c>
      <c r="D96" s="56">
        <v>35164</v>
      </c>
      <c r="E96" s="56">
        <v>35164</v>
      </c>
      <c r="F96" s="16">
        <f t="shared" si="1"/>
        <v>100</v>
      </c>
    </row>
    <row r="97" spans="1:7" ht="94.5">
      <c r="A97" s="22" t="s">
        <v>28</v>
      </c>
      <c r="B97" s="15" t="s">
        <v>296</v>
      </c>
      <c r="C97" s="56">
        <v>1110330</v>
      </c>
      <c r="D97" s="56">
        <v>1184238.94</v>
      </c>
      <c r="E97" s="56">
        <v>1184238.94</v>
      </c>
      <c r="F97" s="16">
        <f t="shared" si="1"/>
        <v>100</v>
      </c>
      <c r="G97" s="94">
        <v>1202033.98</v>
      </c>
    </row>
    <row r="98" spans="1:6" ht="88.5" customHeight="1">
      <c r="A98" s="22" t="s">
        <v>29</v>
      </c>
      <c r="B98" s="15" t="s">
        <v>293</v>
      </c>
      <c r="C98" s="56">
        <v>16348</v>
      </c>
      <c r="D98" s="56">
        <v>17795.04</v>
      </c>
      <c r="E98" s="56">
        <v>17795.04</v>
      </c>
      <c r="F98" s="16">
        <f t="shared" si="1"/>
        <v>100</v>
      </c>
    </row>
    <row r="99" spans="1:7" ht="78.75">
      <c r="A99" s="22" t="s">
        <v>30</v>
      </c>
      <c r="B99" s="15" t="s">
        <v>31</v>
      </c>
      <c r="C99" s="56">
        <v>441309</v>
      </c>
      <c r="D99" s="56">
        <v>427313.45</v>
      </c>
      <c r="E99" s="56">
        <v>427313.45</v>
      </c>
      <c r="F99" s="16">
        <f t="shared" si="1"/>
        <v>100</v>
      </c>
      <c r="G99" s="94">
        <v>447207.06</v>
      </c>
    </row>
    <row r="100" spans="1:6" ht="78.75">
      <c r="A100" s="22" t="s">
        <v>32</v>
      </c>
      <c r="B100" s="15" t="s">
        <v>33</v>
      </c>
      <c r="C100" s="56">
        <v>13085</v>
      </c>
      <c r="D100" s="56">
        <v>14606.8</v>
      </c>
      <c r="E100" s="56">
        <v>14606.8</v>
      </c>
      <c r="F100" s="16">
        <f t="shared" si="1"/>
        <v>100</v>
      </c>
    </row>
    <row r="101" spans="1:6" ht="63">
      <c r="A101" s="22" t="s">
        <v>34</v>
      </c>
      <c r="B101" s="15" t="s">
        <v>35</v>
      </c>
      <c r="C101" s="56">
        <v>4000</v>
      </c>
      <c r="D101" s="56">
        <v>6000</v>
      </c>
      <c r="E101" s="56">
        <v>5286.81</v>
      </c>
      <c r="F101" s="16">
        <f t="shared" si="1"/>
        <v>88.11350000000002</v>
      </c>
    </row>
    <row r="102" spans="1:7" ht="141.75">
      <c r="A102" s="22" t="s">
        <v>36</v>
      </c>
      <c r="B102" s="15" t="s">
        <v>297</v>
      </c>
      <c r="C102" s="56">
        <v>1758319</v>
      </c>
      <c r="D102" s="56">
        <v>1542140.42</v>
      </c>
      <c r="E102" s="56">
        <v>1542140.42</v>
      </c>
      <c r="F102" s="16">
        <f t="shared" si="1"/>
        <v>100</v>
      </c>
      <c r="G102" s="94">
        <v>1563655.8</v>
      </c>
    </row>
    <row r="103" spans="1:6" ht="141.75">
      <c r="A103" s="22" t="s">
        <v>37</v>
      </c>
      <c r="B103" s="15" t="s">
        <v>298</v>
      </c>
      <c r="C103" s="56">
        <v>18981</v>
      </c>
      <c r="D103" s="56">
        <v>21515.38</v>
      </c>
      <c r="E103" s="56">
        <v>21515.38</v>
      </c>
      <c r="F103" s="16">
        <f t="shared" si="1"/>
        <v>100</v>
      </c>
    </row>
    <row r="104" spans="1:6" ht="31.5">
      <c r="A104" s="22" t="s">
        <v>38</v>
      </c>
      <c r="B104" s="15" t="s">
        <v>300</v>
      </c>
      <c r="C104" s="56">
        <v>61120</v>
      </c>
      <c r="D104" s="56">
        <v>61120</v>
      </c>
      <c r="E104" s="56">
        <v>60948.6</v>
      </c>
      <c r="F104" s="16">
        <f t="shared" si="1"/>
        <v>99.71956806282722</v>
      </c>
    </row>
    <row r="105" spans="1:6" ht="15.75">
      <c r="A105" s="22" t="s">
        <v>39</v>
      </c>
      <c r="B105" s="15" t="s">
        <v>40</v>
      </c>
      <c r="C105" s="56">
        <v>200000</v>
      </c>
      <c r="D105" s="56">
        <v>222866</v>
      </c>
      <c r="E105" s="56">
        <v>222864.56</v>
      </c>
      <c r="F105" s="16">
        <f t="shared" si="1"/>
        <v>99.99935387183329</v>
      </c>
    </row>
    <row r="106" spans="1:7" ht="31.5">
      <c r="A106" s="22" t="s">
        <v>41</v>
      </c>
      <c r="B106" s="15" t="s">
        <v>42</v>
      </c>
      <c r="C106" s="56">
        <v>1034559</v>
      </c>
      <c r="D106" s="56">
        <v>1285502.55</v>
      </c>
      <c r="E106" s="56">
        <v>1285502.55</v>
      </c>
      <c r="F106" s="16">
        <f t="shared" si="1"/>
        <v>100</v>
      </c>
      <c r="G106" s="94">
        <v>1361505.51</v>
      </c>
    </row>
    <row r="107" spans="1:6" ht="31.5">
      <c r="A107" s="22" t="s">
        <v>43</v>
      </c>
      <c r="B107" s="15" t="s">
        <v>44</v>
      </c>
      <c r="C107" s="56">
        <v>64492</v>
      </c>
      <c r="D107" s="56">
        <v>76002.96</v>
      </c>
      <c r="E107" s="56">
        <v>76002.96</v>
      </c>
      <c r="F107" s="16">
        <f t="shared" si="1"/>
        <v>100</v>
      </c>
    </row>
    <row r="108" spans="1:7" ht="15.75">
      <c r="A108" s="22" t="s">
        <v>45</v>
      </c>
      <c r="B108" s="15" t="s">
        <v>46</v>
      </c>
      <c r="C108" s="56">
        <v>780344</v>
      </c>
      <c r="D108" s="56">
        <v>699516.37</v>
      </c>
      <c r="E108" s="56">
        <v>699516.37</v>
      </c>
      <c r="F108" s="16">
        <f t="shared" si="1"/>
        <v>100</v>
      </c>
      <c r="G108" s="94">
        <v>92888409.34</v>
      </c>
    </row>
    <row r="109" spans="1:6" ht="15.75">
      <c r="A109" s="22" t="s">
        <v>47</v>
      </c>
      <c r="B109" s="15" t="s">
        <v>48</v>
      </c>
      <c r="C109" s="56">
        <v>793338</v>
      </c>
      <c r="D109" s="56">
        <v>711598.62</v>
      </c>
      <c r="E109" s="56">
        <v>711303.96</v>
      </c>
      <c r="F109" s="16">
        <f t="shared" si="1"/>
        <v>99.95859182526239</v>
      </c>
    </row>
    <row r="110" spans="1:6" ht="15.75">
      <c r="A110" s="22" t="s">
        <v>49</v>
      </c>
      <c r="B110" s="15" t="s">
        <v>50</v>
      </c>
      <c r="C110" s="56">
        <v>49412754</v>
      </c>
      <c r="D110" s="56">
        <v>48923600.09</v>
      </c>
      <c r="E110" s="56">
        <v>48923600.09</v>
      </c>
      <c r="F110" s="16">
        <f t="shared" si="1"/>
        <v>100</v>
      </c>
    </row>
    <row r="111" spans="1:6" ht="31.5">
      <c r="A111" s="22" t="s">
        <v>51</v>
      </c>
      <c r="B111" s="15" t="s">
        <v>52</v>
      </c>
      <c r="C111" s="56">
        <v>2327978</v>
      </c>
      <c r="D111" s="56">
        <v>2335131</v>
      </c>
      <c r="E111" s="56">
        <v>2335131</v>
      </c>
      <c r="F111" s="16">
        <f t="shared" si="1"/>
        <v>100</v>
      </c>
    </row>
    <row r="112" spans="1:6" ht="15.75">
      <c r="A112" s="22" t="s">
        <v>53</v>
      </c>
      <c r="B112" s="15" t="s">
        <v>54</v>
      </c>
      <c r="C112" s="56">
        <v>5728509</v>
      </c>
      <c r="D112" s="56">
        <v>5947233.59</v>
      </c>
      <c r="E112" s="56">
        <v>5947233.59</v>
      </c>
      <c r="F112" s="16">
        <f t="shared" si="1"/>
        <v>100</v>
      </c>
    </row>
    <row r="113" spans="1:6" ht="15.75">
      <c r="A113" s="22" t="s">
        <v>55</v>
      </c>
      <c r="B113" s="15" t="s">
        <v>56</v>
      </c>
      <c r="C113" s="56">
        <v>943665</v>
      </c>
      <c r="D113" s="56">
        <v>901716.13</v>
      </c>
      <c r="E113" s="56">
        <v>901716.13</v>
      </c>
      <c r="F113" s="16">
        <f t="shared" si="1"/>
        <v>100</v>
      </c>
    </row>
    <row r="114" spans="1:6" ht="15.75">
      <c r="A114" s="22" t="s">
        <v>57</v>
      </c>
      <c r="B114" s="15" t="s">
        <v>58</v>
      </c>
      <c r="C114" s="56">
        <v>37700</v>
      </c>
      <c r="D114" s="56">
        <v>38910</v>
      </c>
      <c r="E114" s="56">
        <v>38910</v>
      </c>
      <c r="F114" s="16">
        <f t="shared" si="1"/>
        <v>100</v>
      </c>
    </row>
    <row r="115" spans="1:6" ht="15.75" customHeight="1">
      <c r="A115" s="22" t="s">
        <v>59</v>
      </c>
      <c r="B115" s="15" t="s">
        <v>60</v>
      </c>
      <c r="C115" s="56">
        <v>15798321</v>
      </c>
      <c r="D115" s="56">
        <v>17092340.62</v>
      </c>
      <c r="E115" s="56">
        <v>17092340.62</v>
      </c>
      <c r="F115" s="16">
        <f t="shared" si="1"/>
        <v>100</v>
      </c>
    </row>
    <row r="116" spans="1:7" ht="31.5">
      <c r="A116" s="22" t="s">
        <v>61</v>
      </c>
      <c r="B116" s="15" t="s">
        <v>62</v>
      </c>
      <c r="C116" s="56">
        <v>4134649</v>
      </c>
      <c r="D116" s="56">
        <v>20447394.1</v>
      </c>
      <c r="E116" s="56">
        <v>20447394.1</v>
      </c>
      <c r="F116" s="16">
        <f t="shared" si="1"/>
        <v>100</v>
      </c>
      <c r="G116" s="94">
        <v>21943992.14</v>
      </c>
    </row>
    <row r="117" spans="1:6" ht="47.25">
      <c r="A117" s="22" t="s">
        <v>63</v>
      </c>
      <c r="B117" s="15" t="s">
        <v>64</v>
      </c>
      <c r="C117" s="56">
        <v>427872</v>
      </c>
      <c r="D117" s="56">
        <v>1496598.04</v>
      </c>
      <c r="E117" s="56">
        <v>1496598.04</v>
      </c>
      <c r="F117" s="16">
        <f t="shared" si="1"/>
        <v>100</v>
      </c>
    </row>
    <row r="118" spans="1:6" ht="57.75" customHeight="1">
      <c r="A118" s="22">
        <v>90407</v>
      </c>
      <c r="B118" s="15" t="s">
        <v>266</v>
      </c>
      <c r="C118" s="56">
        <v>63700</v>
      </c>
      <c r="D118" s="56">
        <v>22682.99</v>
      </c>
      <c r="E118" s="56">
        <v>22682.99</v>
      </c>
      <c r="F118" s="16">
        <f t="shared" si="1"/>
        <v>100</v>
      </c>
    </row>
    <row r="119" spans="1:6" ht="15.75">
      <c r="A119" s="22">
        <v>90412</v>
      </c>
      <c r="B119" s="15" t="s">
        <v>247</v>
      </c>
      <c r="C119" s="56">
        <v>236000</v>
      </c>
      <c r="D119" s="56">
        <v>545939</v>
      </c>
      <c r="E119" s="56">
        <v>512533.91</v>
      </c>
      <c r="F119" s="16">
        <f t="shared" si="1"/>
        <v>93.88116804258351</v>
      </c>
    </row>
    <row r="120" spans="1:6" ht="31.5">
      <c r="A120" s="22" t="s">
        <v>65</v>
      </c>
      <c r="B120" s="15" t="s">
        <v>66</v>
      </c>
      <c r="C120" s="56">
        <v>2526842</v>
      </c>
      <c r="D120" s="56">
        <v>2668657.44</v>
      </c>
      <c r="E120" s="56">
        <v>2668657.44</v>
      </c>
      <c r="F120" s="16">
        <f t="shared" si="1"/>
        <v>100</v>
      </c>
    </row>
    <row r="121" spans="1:6" ht="31.5">
      <c r="A121" s="22" t="s">
        <v>67</v>
      </c>
      <c r="B121" s="15" t="s">
        <v>68</v>
      </c>
      <c r="C121" s="56">
        <v>33109</v>
      </c>
      <c r="D121" s="56">
        <v>45595</v>
      </c>
      <c r="E121" s="56">
        <v>42818.77</v>
      </c>
      <c r="F121" s="16">
        <f t="shared" si="1"/>
        <v>93.91110867419673</v>
      </c>
    </row>
    <row r="122" spans="1:6" ht="15.75">
      <c r="A122" s="22">
        <v>90802</v>
      </c>
      <c r="B122" s="15" t="s">
        <v>220</v>
      </c>
      <c r="C122" s="56">
        <v>9000</v>
      </c>
      <c r="D122" s="56">
        <v>9000</v>
      </c>
      <c r="E122" s="56">
        <v>2997</v>
      </c>
      <c r="F122" s="16">
        <f t="shared" si="1"/>
        <v>33.300000000000004</v>
      </c>
    </row>
    <row r="123" spans="1:6" ht="31.5">
      <c r="A123" s="22" t="s">
        <v>69</v>
      </c>
      <c r="B123" s="15" t="s">
        <v>70</v>
      </c>
      <c r="C123" s="56">
        <v>518200</v>
      </c>
      <c r="D123" s="56">
        <v>529928</v>
      </c>
      <c r="E123" s="56">
        <v>529927.32</v>
      </c>
      <c r="F123" s="16">
        <f t="shared" si="1"/>
        <v>99.99987168068114</v>
      </c>
    </row>
    <row r="124" spans="1:6" ht="31.5">
      <c r="A124" s="22" t="s">
        <v>71</v>
      </c>
      <c r="B124" s="15" t="s">
        <v>72</v>
      </c>
      <c r="C124" s="56">
        <v>41400</v>
      </c>
      <c r="D124" s="56">
        <v>51400</v>
      </c>
      <c r="E124" s="56">
        <v>51400</v>
      </c>
      <c r="F124" s="16">
        <f>E124/D124*100</f>
        <v>100</v>
      </c>
    </row>
    <row r="125" spans="1:6" ht="31.5">
      <c r="A125" s="22" t="s">
        <v>73</v>
      </c>
      <c r="B125" s="15" t="s">
        <v>74</v>
      </c>
      <c r="C125" s="56">
        <v>42600</v>
      </c>
      <c r="D125" s="56">
        <v>42600</v>
      </c>
      <c r="E125" s="56">
        <v>42187.56</v>
      </c>
      <c r="F125" s="16">
        <f t="shared" si="1"/>
        <v>99.03183098591549</v>
      </c>
    </row>
    <row r="126" spans="1:6" ht="63">
      <c r="A126" s="22" t="s">
        <v>75</v>
      </c>
      <c r="B126" s="15" t="s">
        <v>76</v>
      </c>
      <c r="C126" s="56">
        <v>199000</v>
      </c>
      <c r="D126" s="56">
        <v>397600</v>
      </c>
      <c r="E126" s="56">
        <v>396333</v>
      </c>
      <c r="F126" s="16">
        <f t="shared" si="1"/>
        <v>99.68133802816901</v>
      </c>
    </row>
    <row r="127" spans="1:6" ht="31.5">
      <c r="A127" s="22" t="s">
        <v>77</v>
      </c>
      <c r="B127" s="15" t="s">
        <v>78</v>
      </c>
      <c r="C127" s="56">
        <v>2239800</v>
      </c>
      <c r="D127" s="56">
        <v>2507081</v>
      </c>
      <c r="E127" s="56">
        <v>2507080.19</v>
      </c>
      <c r="F127" s="16">
        <f t="shared" si="1"/>
        <v>99.99996769151056</v>
      </c>
    </row>
    <row r="128" spans="1:6" ht="63">
      <c r="A128" s="22" t="s">
        <v>79</v>
      </c>
      <c r="B128" s="15" t="s">
        <v>80</v>
      </c>
      <c r="C128" s="56">
        <v>760115</v>
      </c>
      <c r="D128" s="56">
        <v>823002</v>
      </c>
      <c r="E128" s="56">
        <v>823001.12</v>
      </c>
      <c r="F128" s="16">
        <f t="shared" si="1"/>
        <v>99.99989307437892</v>
      </c>
    </row>
    <row r="129" spans="1:6" ht="31.5">
      <c r="A129" s="22" t="s">
        <v>81</v>
      </c>
      <c r="B129" s="15" t="s">
        <v>82</v>
      </c>
      <c r="C129" s="56">
        <v>80000</v>
      </c>
      <c r="D129" s="56">
        <v>102000</v>
      </c>
      <c r="E129" s="56">
        <v>101997.96</v>
      </c>
      <c r="F129" s="16">
        <f t="shared" si="1"/>
        <v>99.998</v>
      </c>
    </row>
    <row r="130" spans="1:6" ht="31.5">
      <c r="A130" s="22" t="s">
        <v>83</v>
      </c>
      <c r="B130" s="15" t="s">
        <v>84</v>
      </c>
      <c r="C130" s="56">
        <v>13203149</v>
      </c>
      <c r="D130" s="56">
        <v>13570000.14</v>
      </c>
      <c r="E130" s="56">
        <v>13570000.14</v>
      </c>
      <c r="F130" s="16">
        <f t="shared" si="1"/>
        <v>100</v>
      </c>
    </row>
    <row r="131" spans="1:6" ht="47.25">
      <c r="A131" s="22" t="s">
        <v>85</v>
      </c>
      <c r="B131" s="15" t="s">
        <v>86</v>
      </c>
      <c r="C131" s="56">
        <v>37280</v>
      </c>
      <c r="D131" s="56">
        <v>46599</v>
      </c>
      <c r="E131" s="56">
        <v>46596.71</v>
      </c>
      <c r="F131" s="16">
        <f t="shared" si="1"/>
        <v>99.99508573145346</v>
      </c>
    </row>
    <row r="132" spans="1:6" s="80" customFormat="1" ht="15.75">
      <c r="A132" s="26">
        <v>100000</v>
      </c>
      <c r="B132" s="27" t="s">
        <v>283</v>
      </c>
      <c r="C132" s="79">
        <f>C133</f>
        <v>0</v>
      </c>
      <c r="D132" s="79">
        <f>D133</f>
        <v>275000</v>
      </c>
      <c r="E132" s="79">
        <f>E133</f>
        <v>275000</v>
      </c>
      <c r="F132" s="16">
        <f t="shared" si="1"/>
        <v>100</v>
      </c>
    </row>
    <row r="133" spans="1:6" ht="47.25">
      <c r="A133" s="22">
        <v>100302</v>
      </c>
      <c r="B133" s="15" t="s">
        <v>284</v>
      </c>
      <c r="C133" s="56">
        <v>0</v>
      </c>
      <c r="D133" s="56">
        <v>275000</v>
      </c>
      <c r="E133" s="56">
        <v>275000</v>
      </c>
      <c r="F133" s="16">
        <f t="shared" si="1"/>
        <v>100</v>
      </c>
    </row>
    <row r="134" spans="1:6" ht="15.75">
      <c r="A134" s="26">
        <v>110000</v>
      </c>
      <c r="B134" s="27" t="s">
        <v>208</v>
      </c>
      <c r="C134" s="33">
        <f>SUM(C135:C139)</f>
        <v>7192700</v>
      </c>
      <c r="D134" s="33">
        <f>SUM(D135:D139)</f>
        <v>7538311</v>
      </c>
      <c r="E134" s="33">
        <f>SUM(E135:E139)</f>
        <v>7493559.53</v>
      </c>
      <c r="F134" s="28">
        <f t="shared" si="1"/>
        <v>99.40634619611741</v>
      </c>
    </row>
    <row r="135" spans="1:6" ht="15.75">
      <c r="A135" s="22" t="s">
        <v>87</v>
      </c>
      <c r="B135" s="15" t="s">
        <v>88</v>
      </c>
      <c r="C135" s="56">
        <v>2432379</v>
      </c>
      <c r="D135" s="56">
        <v>2613379</v>
      </c>
      <c r="E135" s="56">
        <v>2586507.27</v>
      </c>
      <c r="F135" s="16">
        <f t="shared" si="1"/>
        <v>98.97176299342728</v>
      </c>
    </row>
    <row r="136" spans="1:6" ht="15.75">
      <c r="A136" s="22" t="s">
        <v>89</v>
      </c>
      <c r="B136" s="15" t="s">
        <v>90</v>
      </c>
      <c r="C136" s="56">
        <v>392058</v>
      </c>
      <c r="D136" s="56">
        <v>411258</v>
      </c>
      <c r="E136" s="56">
        <v>410893.85</v>
      </c>
      <c r="F136" s="16">
        <f t="shared" si="1"/>
        <v>99.9114546100015</v>
      </c>
    </row>
    <row r="137" spans="1:6" ht="31.5">
      <c r="A137" s="22" t="s">
        <v>91</v>
      </c>
      <c r="B137" s="15" t="s">
        <v>92</v>
      </c>
      <c r="C137" s="56">
        <v>971637</v>
      </c>
      <c r="D137" s="56">
        <v>982734</v>
      </c>
      <c r="E137" s="56">
        <v>982107.93</v>
      </c>
      <c r="F137" s="16">
        <f t="shared" si="1"/>
        <v>99.93629303555184</v>
      </c>
    </row>
    <row r="138" spans="1:6" ht="15.75">
      <c r="A138" s="22" t="s">
        <v>93</v>
      </c>
      <c r="B138" s="15" t="s">
        <v>94</v>
      </c>
      <c r="C138" s="56">
        <v>3025696</v>
      </c>
      <c r="D138" s="56">
        <v>3113396</v>
      </c>
      <c r="E138" s="56">
        <v>3096675.2</v>
      </c>
      <c r="F138" s="16">
        <f t="shared" si="1"/>
        <v>99.46294014638679</v>
      </c>
    </row>
    <row r="139" spans="1:6" ht="15.75">
      <c r="A139" s="22" t="s">
        <v>95</v>
      </c>
      <c r="B139" s="15" t="s">
        <v>96</v>
      </c>
      <c r="C139" s="56">
        <v>370930</v>
      </c>
      <c r="D139" s="56">
        <v>417544</v>
      </c>
      <c r="E139" s="56">
        <v>417375.28</v>
      </c>
      <c r="F139" s="16">
        <f t="shared" si="1"/>
        <v>99.95959228249</v>
      </c>
    </row>
    <row r="140" spans="1:6" ht="15.75">
      <c r="A140" s="26">
        <v>120000</v>
      </c>
      <c r="B140" s="27" t="s">
        <v>222</v>
      </c>
      <c r="C140" s="33">
        <f>C141</f>
        <v>200000</v>
      </c>
      <c r="D140" s="33">
        <f>D141</f>
        <v>305000</v>
      </c>
      <c r="E140" s="33">
        <f>E141</f>
        <v>305000</v>
      </c>
      <c r="F140" s="28">
        <f>E140/D140*100</f>
        <v>100</v>
      </c>
    </row>
    <row r="141" spans="1:6" ht="15.75">
      <c r="A141" s="22">
        <v>120201</v>
      </c>
      <c r="B141" s="15" t="s">
        <v>223</v>
      </c>
      <c r="C141" s="56">
        <v>200000</v>
      </c>
      <c r="D141" s="56">
        <v>305000</v>
      </c>
      <c r="E141" s="56">
        <v>305000</v>
      </c>
      <c r="F141" s="16">
        <f>E141/D141*100</f>
        <v>100</v>
      </c>
    </row>
    <row r="142" spans="1:6" ht="15.75">
      <c r="A142" s="26">
        <v>130000</v>
      </c>
      <c r="B142" s="27" t="s">
        <v>209</v>
      </c>
      <c r="C142" s="33">
        <f>SUM(C143:C148)</f>
        <v>1151000</v>
      </c>
      <c r="D142" s="33">
        <f>SUM(D143:D148)</f>
        <v>1526404</v>
      </c>
      <c r="E142" s="33">
        <f>SUM(E143:E148)</f>
        <v>1485925.08</v>
      </c>
      <c r="F142" s="28">
        <f>E142/D142*100</f>
        <v>97.34808608992115</v>
      </c>
    </row>
    <row r="143" spans="1:6" ht="31.5">
      <c r="A143" s="22" t="s">
        <v>97</v>
      </c>
      <c r="B143" s="15" t="s">
        <v>218</v>
      </c>
      <c r="C143" s="56">
        <v>59000</v>
      </c>
      <c r="D143" s="56">
        <v>59000</v>
      </c>
      <c r="E143" s="56">
        <v>58999.95</v>
      </c>
      <c r="F143" s="16">
        <f t="shared" si="1"/>
        <v>99.99991525423728</v>
      </c>
    </row>
    <row r="144" spans="1:6" ht="31.5">
      <c r="A144" s="22">
        <v>130106</v>
      </c>
      <c r="B144" s="15" t="s">
        <v>219</v>
      </c>
      <c r="C144" s="56">
        <v>26000</v>
      </c>
      <c r="D144" s="56">
        <v>26000</v>
      </c>
      <c r="E144" s="56">
        <v>9178.09</v>
      </c>
      <c r="F144" s="16">
        <f t="shared" si="1"/>
        <v>35.30034615384616</v>
      </c>
    </row>
    <row r="145" spans="1:6" ht="31.5">
      <c r="A145" s="22" t="s">
        <v>98</v>
      </c>
      <c r="B145" s="15" t="s">
        <v>99</v>
      </c>
      <c r="C145" s="56">
        <v>921200</v>
      </c>
      <c r="D145" s="56">
        <v>1166696</v>
      </c>
      <c r="E145" s="56">
        <v>1161039.04</v>
      </c>
      <c r="F145" s="16">
        <f t="shared" si="1"/>
        <v>99.51512990530524</v>
      </c>
    </row>
    <row r="146" spans="1:6" ht="15.75">
      <c r="A146" s="22" t="s">
        <v>100</v>
      </c>
      <c r="B146" s="15" t="s">
        <v>101</v>
      </c>
      <c r="C146" s="56">
        <v>50000</v>
      </c>
      <c r="D146" s="56">
        <v>50000</v>
      </c>
      <c r="E146" s="56">
        <v>50000</v>
      </c>
      <c r="F146" s="16">
        <f t="shared" si="1"/>
        <v>100</v>
      </c>
    </row>
    <row r="147" spans="1:6" ht="47.25">
      <c r="A147" s="22" t="s">
        <v>102</v>
      </c>
      <c r="B147" s="15" t="s">
        <v>103</v>
      </c>
      <c r="C147" s="56">
        <v>36500</v>
      </c>
      <c r="D147" s="56">
        <v>44500</v>
      </c>
      <c r="E147" s="56">
        <v>41500</v>
      </c>
      <c r="F147" s="16">
        <f t="shared" si="1"/>
        <v>93.25842696629213</v>
      </c>
    </row>
    <row r="148" spans="1:6" ht="31.5">
      <c r="A148" s="22" t="s">
        <v>104</v>
      </c>
      <c r="B148" s="15" t="s">
        <v>105</v>
      </c>
      <c r="C148" s="56">
        <v>58300</v>
      </c>
      <c r="D148" s="56">
        <v>180208</v>
      </c>
      <c r="E148" s="56">
        <v>165208</v>
      </c>
      <c r="F148" s="16">
        <f t="shared" si="1"/>
        <v>91.67628518156796</v>
      </c>
    </row>
    <row r="149" spans="1:6" ht="31.5">
      <c r="A149" s="26">
        <v>170000</v>
      </c>
      <c r="B149" s="27" t="s">
        <v>210</v>
      </c>
      <c r="C149" s="33">
        <f>C150+C151</f>
        <v>1020517</v>
      </c>
      <c r="D149" s="33">
        <f>D150+D151</f>
        <v>1094325</v>
      </c>
      <c r="E149" s="33">
        <f>E150+E151</f>
        <v>999551.63</v>
      </c>
      <c r="F149" s="28">
        <f t="shared" si="1"/>
        <v>91.33955908893611</v>
      </c>
    </row>
    <row r="150" spans="1:6" ht="47.25">
      <c r="A150" s="22" t="s">
        <v>106</v>
      </c>
      <c r="B150" s="15" t="s">
        <v>107</v>
      </c>
      <c r="C150" s="56">
        <v>1013884</v>
      </c>
      <c r="D150" s="56">
        <v>1087692</v>
      </c>
      <c r="E150" s="56">
        <v>992918.63</v>
      </c>
      <c r="F150" s="16">
        <f t="shared" si="1"/>
        <v>91.28674569639199</v>
      </c>
    </row>
    <row r="151" spans="1:6" ht="31.5">
      <c r="A151" s="22" t="s">
        <v>108</v>
      </c>
      <c r="B151" s="15" t="s">
        <v>109</v>
      </c>
      <c r="C151" s="56">
        <v>6633</v>
      </c>
      <c r="D151" s="56">
        <v>6633</v>
      </c>
      <c r="E151" s="56">
        <v>6633</v>
      </c>
      <c r="F151" s="16">
        <f t="shared" si="1"/>
        <v>100</v>
      </c>
    </row>
    <row r="152" spans="1:6" ht="33" customHeight="1">
      <c r="A152" s="26">
        <v>210000</v>
      </c>
      <c r="B152" s="27" t="s">
        <v>211</v>
      </c>
      <c r="C152" s="33">
        <f>C153</f>
        <v>0</v>
      </c>
      <c r="D152" s="33">
        <f>D153</f>
        <v>35049</v>
      </c>
      <c r="E152" s="33">
        <f>E153</f>
        <v>35044.97</v>
      </c>
      <c r="F152" s="28">
        <f>E152/D152*100</f>
        <v>99.98850181174926</v>
      </c>
    </row>
    <row r="153" spans="1:6" ht="31.5">
      <c r="A153" s="22" t="s">
        <v>110</v>
      </c>
      <c r="B153" s="15" t="s">
        <v>111</v>
      </c>
      <c r="C153" s="56">
        <v>0</v>
      </c>
      <c r="D153" s="56">
        <v>35049</v>
      </c>
      <c r="E153" s="56">
        <v>35044.97</v>
      </c>
      <c r="F153" s="16">
        <f t="shared" si="1"/>
        <v>99.98850181174926</v>
      </c>
    </row>
    <row r="154" spans="1:6" ht="15.75">
      <c r="A154" s="26">
        <v>250000</v>
      </c>
      <c r="B154" s="27" t="s">
        <v>156</v>
      </c>
      <c r="C154" s="33">
        <f>SUM(C155:C160)</f>
        <v>25499780</v>
      </c>
      <c r="D154" s="33">
        <f>SUM(D155:D160)</f>
        <v>38276052.19</v>
      </c>
      <c r="E154" s="33">
        <f>SUM(E155:E160)</f>
        <v>37566242.4</v>
      </c>
      <c r="F154" s="28">
        <f t="shared" si="1"/>
        <v>98.14555120137118</v>
      </c>
    </row>
    <row r="155" spans="1:6" ht="15.75">
      <c r="A155" s="22" t="s">
        <v>112</v>
      </c>
      <c r="B155" s="15" t="s">
        <v>113</v>
      </c>
      <c r="C155" s="56">
        <v>2740000</v>
      </c>
      <c r="D155" s="56">
        <v>60402</v>
      </c>
      <c r="E155" s="56">
        <v>0</v>
      </c>
      <c r="F155" s="16">
        <f t="shared" si="1"/>
        <v>0</v>
      </c>
    </row>
    <row r="156" spans="1:6" ht="47.25" customHeight="1">
      <c r="A156" s="61">
        <v>250203</v>
      </c>
      <c r="B156" s="62" t="s">
        <v>291</v>
      </c>
      <c r="C156" s="32">
        <v>0</v>
      </c>
      <c r="D156" s="32">
        <v>1321671</v>
      </c>
      <c r="E156" s="32">
        <v>1290832.91</v>
      </c>
      <c r="F156" s="16">
        <f t="shared" si="1"/>
        <v>97.66673476228198</v>
      </c>
    </row>
    <row r="157" spans="1:6" ht="55.5" customHeight="1">
      <c r="A157" s="61" t="s">
        <v>114</v>
      </c>
      <c r="B157" s="62" t="s">
        <v>115</v>
      </c>
      <c r="C157" s="56">
        <v>0</v>
      </c>
      <c r="D157" s="56">
        <v>648432</v>
      </c>
      <c r="E157" s="56">
        <v>636157.42</v>
      </c>
      <c r="F157" s="16">
        <f>E157/D157*100</f>
        <v>98.10703666691343</v>
      </c>
    </row>
    <row r="158" spans="1:6" ht="15.75">
      <c r="A158" s="61" t="s">
        <v>116</v>
      </c>
      <c r="B158" s="62" t="s">
        <v>117</v>
      </c>
      <c r="C158" s="56">
        <v>22489003</v>
      </c>
      <c r="D158" s="56">
        <v>34435676.19</v>
      </c>
      <c r="E158" s="56">
        <v>33948171.03</v>
      </c>
      <c r="F158" s="16">
        <f>E158/D158*100</f>
        <v>98.58430205548986</v>
      </c>
    </row>
    <row r="159" spans="1:6" ht="47.25">
      <c r="A159" s="87">
        <v>250388</v>
      </c>
      <c r="B159" s="88" t="s">
        <v>248</v>
      </c>
      <c r="C159" s="32">
        <v>0</v>
      </c>
      <c r="D159" s="32">
        <v>1505455</v>
      </c>
      <c r="E159" s="32">
        <v>1423717.97</v>
      </c>
      <c r="F159" s="16">
        <f>E159/D159*100</f>
        <v>94.57060954993672</v>
      </c>
    </row>
    <row r="160" spans="1:6" ht="16.5" thickBot="1">
      <c r="A160" s="73" t="s">
        <v>118</v>
      </c>
      <c r="B160" s="74" t="s">
        <v>101</v>
      </c>
      <c r="C160" s="56">
        <v>270777</v>
      </c>
      <c r="D160" s="56">
        <v>304416</v>
      </c>
      <c r="E160" s="56">
        <v>267363.07</v>
      </c>
      <c r="F160" s="75">
        <f>E160/D160*100</f>
        <v>87.82819234205824</v>
      </c>
    </row>
    <row r="161" spans="1:6" ht="16.5" thickBot="1">
      <c r="A161" s="63" t="s">
        <v>119</v>
      </c>
      <c r="B161" s="64" t="s">
        <v>120</v>
      </c>
      <c r="C161" s="46">
        <f>C76+C78+C88+C93+C132+C134+C140+C142+C149+C152+C154</f>
        <v>277398979</v>
      </c>
      <c r="D161" s="46">
        <f>D76+D78+D88+D93+D132+D134+D140+D142+D149+D152+D154</f>
        <v>314200695.65</v>
      </c>
      <c r="E161" s="46">
        <f>E76+E78+E88+E93+E132+E134+E140+E142+E149+E152+E154</f>
        <v>310753475.90999997</v>
      </c>
      <c r="F161" s="65">
        <f>E161/D161*100</f>
        <v>98.90286056405171</v>
      </c>
    </row>
    <row r="162" spans="1:6" ht="16.5" customHeight="1">
      <c r="A162" s="110" t="s">
        <v>135</v>
      </c>
      <c r="B162" s="111"/>
      <c r="C162" s="111"/>
      <c r="D162" s="111"/>
      <c r="E162" s="111"/>
      <c r="F162" s="112"/>
    </row>
    <row r="163" spans="1:6" ht="15.75" hidden="1">
      <c r="A163" s="11">
        <v>10000</v>
      </c>
      <c r="B163" s="24" t="s">
        <v>204</v>
      </c>
      <c r="C163" s="53">
        <v>3600</v>
      </c>
      <c r="D163" s="53">
        <v>33100</v>
      </c>
      <c r="E163" s="53">
        <v>7391</v>
      </c>
      <c r="F163" s="28">
        <v>22.329365558912386</v>
      </c>
    </row>
    <row r="164" spans="1:6" ht="15.75" hidden="1">
      <c r="A164" s="22" t="s">
        <v>0</v>
      </c>
      <c r="B164" s="15" t="s">
        <v>1</v>
      </c>
      <c r="C164" s="32"/>
      <c r="D164" s="32"/>
      <c r="E164" s="32"/>
      <c r="F164" s="16" t="e">
        <f>E164/D164*100</f>
        <v>#DIV/0!</v>
      </c>
    </row>
    <row r="165" spans="1:6" ht="15.75">
      <c r="A165" s="26">
        <v>10116</v>
      </c>
      <c r="B165" s="27" t="s">
        <v>1</v>
      </c>
      <c r="C165" s="79">
        <v>365232</v>
      </c>
      <c r="D165" s="79">
        <v>534232</v>
      </c>
      <c r="E165" s="79">
        <v>550270.54</v>
      </c>
      <c r="F165" s="28">
        <f>E165/D165*100</f>
        <v>103.00216759759806</v>
      </c>
    </row>
    <row r="166" spans="1:6" ht="15.75">
      <c r="A166" s="26">
        <v>70000</v>
      </c>
      <c r="B166" s="27" t="s">
        <v>205</v>
      </c>
      <c r="C166" s="33">
        <f>C167+C168+C169</f>
        <v>8386457</v>
      </c>
      <c r="D166" s="33">
        <f>D167+D168+D169</f>
        <v>18150468</v>
      </c>
      <c r="E166" s="33">
        <f>E167+E168+E169</f>
        <v>22825348.22</v>
      </c>
      <c r="F166" s="28">
        <f>E166/D166*100</f>
        <v>125.75625168452956</v>
      </c>
    </row>
    <row r="167" spans="1:8" ht="47.25">
      <c r="A167" s="22" t="s">
        <v>2</v>
      </c>
      <c r="B167" s="15" t="s">
        <v>3</v>
      </c>
      <c r="C167" s="56">
        <v>8386457</v>
      </c>
      <c r="D167" s="56">
        <v>18007172</v>
      </c>
      <c r="E167" s="56">
        <v>22685536</v>
      </c>
      <c r="F167" s="16">
        <f>E167/D167*100</f>
        <v>125.98055930159384</v>
      </c>
      <c r="H167" s="56">
        <v>22682871.770000003</v>
      </c>
    </row>
    <row r="168" spans="1:8" ht="15.75">
      <c r="A168" s="22" t="s">
        <v>4</v>
      </c>
      <c r="B168" s="15" t="s">
        <v>5</v>
      </c>
      <c r="C168" s="56">
        <v>0</v>
      </c>
      <c r="D168" s="56">
        <v>143296</v>
      </c>
      <c r="E168" s="56">
        <v>139692.22</v>
      </c>
      <c r="F168" s="16">
        <f>E168/D168*100</f>
        <v>97.48507983474765</v>
      </c>
      <c r="H168" s="56">
        <v>139692.22</v>
      </c>
    </row>
    <row r="169" spans="1:8" ht="15.75">
      <c r="A169" s="22" t="s">
        <v>263</v>
      </c>
      <c r="B169" s="15" t="s">
        <v>264</v>
      </c>
      <c r="C169" s="32">
        <v>0</v>
      </c>
      <c r="D169" s="32">
        <v>0</v>
      </c>
      <c r="E169" s="32">
        <v>120</v>
      </c>
      <c r="F169" s="16"/>
      <c r="H169" s="32">
        <v>120</v>
      </c>
    </row>
    <row r="170" spans="1:6" ht="15.75">
      <c r="A170" s="26">
        <v>80000</v>
      </c>
      <c r="B170" s="27" t="s">
        <v>206</v>
      </c>
      <c r="C170" s="33">
        <f>SUM(C172:C173)</f>
        <v>1982268</v>
      </c>
      <c r="D170" s="33">
        <f>SUM(D172:D173)</f>
        <v>3657668</v>
      </c>
      <c r="E170" s="33">
        <f>SUM(E172:E173)</f>
        <v>5648648.74</v>
      </c>
      <c r="F170" s="28">
        <f>E170/D170*100</f>
        <v>154.4330633616829</v>
      </c>
    </row>
    <row r="171" spans="1:6" ht="15.75" hidden="1">
      <c r="A171" s="22" t="s">
        <v>20</v>
      </c>
      <c r="B171" s="15" t="s">
        <v>21</v>
      </c>
      <c r="C171" s="32"/>
      <c r="D171" s="32"/>
      <c r="E171" s="32"/>
      <c r="F171" s="16" t="e">
        <f>E171/D171*100</f>
        <v>#DIV/0!</v>
      </c>
    </row>
    <row r="172" spans="1:6" ht="15.75">
      <c r="A172" s="22" t="s">
        <v>267</v>
      </c>
      <c r="B172" s="15" t="s">
        <v>268</v>
      </c>
      <c r="C172" s="56">
        <v>1671768</v>
      </c>
      <c r="D172" s="56">
        <v>3051768</v>
      </c>
      <c r="E172" s="56">
        <v>4184044.13</v>
      </c>
      <c r="F172" s="16">
        <f>E172/D172*100</f>
        <v>137.1023003714568</v>
      </c>
    </row>
    <row r="173" spans="1:6" ht="31.5">
      <c r="A173" s="22" t="s">
        <v>22</v>
      </c>
      <c r="B173" s="15" t="s">
        <v>23</v>
      </c>
      <c r="C173" s="56">
        <v>310500</v>
      </c>
      <c r="D173" s="56">
        <v>605900</v>
      </c>
      <c r="E173" s="56">
        <v>1464604.61</v>
      </c>
      <c r="F173" s="16">
        <f>E173/D173*100</f>
        <v>241.72381746162736</v>
      </c>
    </row>
    <row r="174" spans="1:6" ht="15.75">
      <c r="A174" s="26">
        <v>90000</v>
      </c>
      <c r="B174" s="27" t="s">
        <v>207</v>
      </c>
      <c r="C174" s="33">
        <f>C177+C178</f>
        <v>0</v>
      </c>
      <c r="D174" s="33">
        <f>D177+D178</f>
        <v>9000</v>
      </c>
      <c r="E174" s="33">
        <f>E177+E178</f>
        <v>14085.02</v>
      </c>
      <c r="F174" s="28">
        <f>E174/D174*100</f>
        <v>156.50022222222222</v>
      </c>
    </row>
    <row r="175" spans="1:6" ht="78.75" hidden="1">
      <c r="A175" s="22" t="s">
        <v>26</v>
      </c>
      <c r="B175" s="15" t="s">
        <v>27</v>
      </c>
      <c r="C175" s="32">
        <v>0</v>
      </c>
      <c r="D175" s="32"/>
      <c r="E175" s="32"/>
      <c r="F175" s="16">
        <v>99.99747835588805</v>
      </c>
    </row>
    <row r="176" spans="1:6" ht="31.5" hidden="1">
      <c r="A176" s="22" t="s">
        <v>69</v>
      </c>
      <c r="B176" s="15" t="s">
        <v>70</v>
      </c>
      <c r="C176" s="32"/>
      <c r="D176" s="32"/>
      <c r="E176" s="32"/>
      <c r="F176" s="16" t="e">
        <f>E176/D176*100</f>
        <v>#DIV/0!</v>
      </c>
    </row>
    <row r="177" spans="1:6" ht="31.5" hidden="1">
      <c r="A177" s="22" t="s">
        <v>71</v>
      </c>
      <c r="B177" s="15" t="s">
        <v>72</v>
      </c>
      <c r="C177" s="32">
        <v>0</v>
      </c>
      <c r="D177" s="32">
        <v>0</v>
      </c>
      <c r="E177" s="32">
        <v>0</v>
      </c>
      <c r="F177" s="16">
        <v>0</v>
      </c>
    </row>
    <row r="178" spans="1:6" ht="31.5">
      <c r="A178" s="22" t="s">
        <v>77</v>
      </c>
      <c r="B178" s="15" t="s">
        <v>78</v>
      </c>
      <c r="C178" s="56">
        <v>0</v>
      </c>
      <c r="D178" s="56">
        <v>9000</v>
      </c>
      <c r="E178" s="56">
        <v>14085.02</v>
      </c>
      <c r="F178" s="16">
        <f aca="true" t="shared" si="2" ref="F178:F196">E178/D178*100</f>
        <v>156.50022222222222</v>
      </c>
    </row>
    <row r="179" spans="1:6" s="80" customFormat="1" ht="15.75">
      <c r="A179" s="26">
        <v>100000</v>
      </c>
      <c r="B179" s="27" t="s">
        <v>292</v>
      </c>
      <c r="C179" s="79">
        <f>C180</f>
        <v>0</v>
      </c>
      <c r="D179" s="79">
        <f>D180</f>
        <v>619630</v>
      </c>
      <c r="E179" s="79">
        <f>E180</f>
        <v>619630</v>
      </c>
      <c r="F179" s="28">
        <f>E179/D179*100</f>
        <v>100</v>
      </c>
    </row>
    <row r="180" spans="1:6" ht="47.25">
      <c r="A180" s="22">
        <v>100302</v>
      </c>
      <c r="B180" s="15" t="s">
        <v>284</v>
      </c>
      <c r="C180" s="56">
        <v>0</v>
      </c>
      <c r="D180" s="56">
        <v>619630</v>
      </c>
      <c r="E180" s="56">
        <v>619630</v>
      </c>
      <c r="F180" s="16">
        <f t="shared" si="2"/>
        <v>100</v>
      </c>
    </row>
    <row r="181" spans="1:6" ht="15.75">
      <c r="A181" s="26">
        <v>110000</v>
      </c>
      <c r="B181" s="27" t="s">
        <v>208</v>
      </c>
      <c r="C181" s="33">
        <f>C182+C183+C184+C185+C186</f>
        <v>1727104</v>
      </c>
      <c r="D181" s="33">
        <f>D182+D183+D184+D185+D186</f>
        <v>1343879</v>
      </c>
      <c r="E181" s="33">
        <f>E182+E183+E184+E185+E186</f>
        <v>1597882.93</v>
      </c>
      <c r="F181" s="28">
        <f>E181/D181*100</f>
        <v>118.90080356936896</v>
      </c>
    </row>
    <row r="182" spans="1:6" ht="15.75">
      <c r="A182" s="22" t="s">
        <v>87</v>
      </c>
      <c r="B182" s="15" t="s">
        <v>88</v>
      </c>
      <c r="C182" s="56">
        <v>463500</v>
      </c>
      <c r="D182" s="56">
        <v>415822</v>
      </c>
      <c r="E182" s="56">
        <v>447391.32</v>
      </c>
      <c r="F182" s="16">
        <f t="shared" si="2"/>
        <v>107.59202735785986</v>
      </c>
    </row>
    <row r="183" spans="1:6" ht="15.75">
      <c r="A183" s="22" t="s">
        <v>89</v>
      </c>
      <c r="B183" s="15" t="s">
        <v>90</v>
      </c>
      <c r="C183" s="56">
        <v>313000</v>
      </c>
      <c r="D183" s="56">
        <v>91492</v>
      </c>
      <c r="E183" s="56">
        <v>97029.55</v>
      </c>
      <c r="F183" s="16">
        <f t="shared" si="2"/>
        <v>106.05249639312726</v>
      </c>
    </row>
    <row r="184" spans="1:6" ht="31.5">
      <c r="A184" s="22" t="s">
        <v>91</v>
      </c>
      <c r="B184" s="15" t="s">
        <v>92</v>
      </c>
      <c r="C184" s="56">
        <v>400400</v>
      </c>
      <c r="D184" s="56">
        <v>380400</v>
      </c>
      <c r="E184" s="56">
        <v>382475.09</v>
      </c>
      <c r="F184" s="16">
        <f t="shared" si="2"/>
        <v>100.54550210304942</v>
      </c>
    </row>
    <row r="185" spans="1:6" ht="15.75">
      <c r="A185" s="22" t="s">
        <v>93</v>
      </c>
      <c r="B185" s="15" t="s">
        <v>94</v>
      </c>
      <c r="C185" s="56">
        <v>540204</v>
      </c>
      <c r="D185" s="56">
        <v>446165</v>
      </c>
      <c r="E185" s="56">
        <v>660986.97</v>
      </c>
      <c r="F185" s="16">
        <f t="shared" si="2"/>
        <v>148.14854818284715</v>
      </c>
    </row>
    <row r="186" spans="1:6" ht="15.75">
      <c r="A186" s="22" t="s">
        <v>95</v>
      </c>
      <c r="B186" s="15" t="s">
        <v>96</v>
      </c>
      <c r="C186" s="56">
        <v>10000</v>
      </c>
      <c r="D186" s="56">
        <v>10000</v>
      </c>
      <c r="E186" s="56">
        <v>10000</v>
      </c>
      <c r="F186" s="16">
        <f t="shared" si="2"/>
        <v>100</v>
      </c>
    </row>
    <row r="187" spans="1:6" ht="15.75">
      <c r="A187" s="26">
        <v>150000</v>
      </c>
      <c r="B187" s="27" t="s">
        <v>212</v>
      </c>
      <c r="C187" s="33">
        <f>C188+C189</f>
        <v>0</v>
      </c>
      <c r="D187" s="33">
        <f>D188+D189</f>
        <v>525729</v>
      </c>
      <c r="E187" s="33">
        <f>E188+E189</f>
        <v>503430</v>
      </c>
      <c r="F187" s="28">
        <f>E187/D187*100</f>
        <v>95.75846110828962</v>
      </c>
    </row>
    <row r="188" spans="1:6" ht="31.5">
      <c r="A188" s="22">
        <v>150118</v>
      </c>
      <c r="B188" s="15" t="s">
        <v>224</v>
      </c>
      <c r="C188" s="32">
        <v>0</v>
      </c>
      <c r="D188" s="32">
        <v>495300</v>
      </c>
      <c r="E188" s="32">
        <v>503430</v>
      </c>
      <c r="F188" s="16">
        <f>E188/D188*100</f>
        <v>101.64142943670502</v>
      </c>
    </row>
    <row r="189" spans="1:6" ht="31.5">
      <c r="A189" s="22">
        <v>150202</v>
      </c>
      <c r="B189" s="15" t="s">
        <v>125</v>
      </c>
      <c r="C189" s="32">
        <v>0</v>
      </c>
      <c r="D189" s="32">
        <v>30429</v>
      </c>
      <c r="E189" s="32">
        <v>0</v>
      </c>
      <c r="F189" s="16">
        <f>E189/D189*100</f>
        <v>0</v>
      </c>
    </row>
    <row r="190" spans="1:6" ht="31.5">
      <c r="A190" s="26">
        <v>160000</v>
      </c>
      <c r="B190" s="27" t="s">
        <v>213</v>
      </c>
      <c r="C190" s="33">
        <f>C191</f>
        <v>30000</v>
      </c>
      <c r="D190" s="33">
        <f>D191</f>
        <v>30000</v>
      </c>
      <c r="E190" s="33">
        <v>0</v>
      </c>
      <c r="F190" s="28">
        <f>E190/D190*100</f>
        <v>0</v>
      </c>
    </row>
    <row r="191" spans="1:6" ht="31.5">
      <c r="A191" s="22" t="s">
        <v>126</v>
      </c>
      <c r="B191" s="15" t="s">
        <v>127</v>
      </c>
      <c r="C191" s="56">
        <v>30000</v>
      </c>
      <c r="D191" s="56">
        <v>30000</v>
      </c>
      <c r="E191" s="56">
        <v>0</v>
      </c>
      <c r="F191" s="16">
        <f t="shared" si="2"/>
        <v>0</v>
      </c>
    </row>
    <row r="192" spans="1:6" ht="15.75" hidden="1">
      <c r="A192" s="26">
        <v>180000</v>
      </c>
      <c r="B192" s="27" t="s">
        <v>214</v>
      </c>
      <c r="C192" s="33">
        <v>0</v>
      </c>
      <c r="D192" s="33">
        <f>D193+D194</f>
        <v>0</v>
      </c>
      <c r="E192" s="33">
        <f>E193+E194</f>
        <v>0</v>
      </c>
      <c r="F192" s="16" t="e">
        <f t="shared" si="2"/>
        <v>#DIV/0!</v>
      </c>
    </row>
    <row r="193" spans="1:6" ht="15.75" hidden="1">
      <c r="A193" s="22" t="s">
        <v>128</v>
      </c>
      <c r="B193" s="15" t="s">
        <v>129</v>
      </c>
      <c r="C193" s="32"/>
      <c r="D193" s="32"/>
      <c r="E193" s="32"/>
      <c r="F193" s="16" t="e">
        <f t="shared" si="2"/>
        <v>#DIV/0!</v>
      </c>
    </row>
    <row r="194" spans="1:6" ht="47.25" hidden="1">
      <c r="A194" s="22" t="s">
        <v>130</v>
      </c>
      <c r="B194" s="15" t="s">
        <v>131</v>
      </c>
      <c r="C194" s="32"/>
      <c r="D194" s="32"/>
      <c r="E194" s="32"/>
      <c r="F194" s="16" t="e">
        <f t="shared" si="2"/>
        <v>#DIV/0!</v>
      </c>
    </row>
    <row r="195" spans="1:6" ht="15.75">
      <c r="A195" s="26">
        <v>240000</v>
      </c>
      <c r="B195" s="27" t="s">
        <v>215</v>
      </c>
      <c r="C195" s="33">
        <f>C196+C197</f>
        <v>0</v>
      </c>
      <c r="D195" s="33">
        <f>D196+D197</f>
        <v>17268</v>
      </c>
      <c r="E195" s="33">
        <f>E196+E197</f>
        <v>17266.84</v>
      </c>
      <c r="F195" s="28">
        <f>E195/D195*100</f>
        <v>99.99328237201762</v>
      </c>
    </row>
    <row r="196" spans="1:6" ht="31.5">
      <c r="A196" s="22" t="s">
        <v>269</v>
      </c>
      <c r="B196" s="15" t="s">
        <v>270</v>
      </c>
      <c r="C196" s="56">
        <v>0</v>
      </c>
      <c r="D196" s="56">
        <v>17266</v>
      </c>
      <c r="E196" s="56">
        <v>17265.64</v>
      </c>
      <c r="F196" s="16">
        <f t="shared" si="2"/>
        <v>99.99791497741225</v>
      </c>
    </row>
    <row r="197" spans="1:6" ht="47.25">
      <c r="A197" s="22" t="s">
        <v>132</v>
      </c>
      <c r="B197" s="15" t="s">
        <v>265</v>
      </c>
      <c r="C197" s="56">
        <v>0</v>
      </c>
      <c r="D197" s="56">
        <v>2</v>
      </c>
      <c r="E197" s="56">
        <v>1.2</v>
      </c>
      <c r="F197" s="16">
        <f aca="true" t="shared" si="3" ref="F197:F203">E197/D197*100</f>
        <v>60</v>
      </c>
    </row>
    <row r="198" spans="1:6" ht="15.75">
      <c r="A198" s="26">
        <v>250000</v>
      </c>
      <c r="B198" s="27" t="s">
        <v>156</v>
      </c>
      <c r="C198" s="33">
        <f>C199+C200+C201+C202+C203</f>
        <v>1140000</v>
      </c>
      <c r="D198" s="33">
        <f>D199+D200+D201+D202+D203</f>
        <v>8406184.1</v>
      </c>
      <c r="E198" s="33">
        <f>E199+E200+E201+E202+E203</f>
        <v>7198486.11</v>
      </c>
      <c r="F198" s="28">
        <f t="shared" si="3"/>
        <v>85.63321983395534</v>
      </c>
    </row>
    <row r="199" spans="1:6" ht="63" customHeight="1">
      <c r="A199" s="22">
        <v>250324</v>
      </c>
      <c r="B199" s="15" t="s">
        <v>133</v>
      </c>
      <c r="C199" s="32">
        <v>0</v>
      </c>
      <c r="D199" s="32">
        <v>2357800</v>
      </c>
      <c r="E199" s="32">
        <v>2357800</v>
      </c>
      <c r="F199" s="16">
        <f t="shared" si="3"/>
        <v>100</v>
      </c>
    </row>
    <row r="200" spans="1:6" ht="63" customHeight="1">
      <c r="A200" s="22">
        <v>250344</v>
      </c>
      <c r="B200" s="15" t="s">
        <v>285</v>
      </c>
      <c r="C200" s="32">
        <v>0</v>
      </c>
      <c r="D200" s="32">
        <v>330000</v>
      </c>
      <c r="E200" s="32">
        <v>268326.54</v>
      </c>
      <c r="F200" s="16">
        <f t="shared" si="3"/>
        <v>81.31107272727273</v>
      </c>
    </row>
    <row r="201" spans="1:6" ht="17.25" customHeight="1">
      <c r="A201" s="22" t="s">
        <v>116</v>
      </c>
      <c r="B201" s="15" t="s">
        <v>117</v>
      </c>
      <c r="C201" s="56">
        <v>1040000</v>
      </c>
      <c r="D201" s="56">
        <v>3932221.8</v>
      </c>
      <c r="E201" s="56">
        <v>3529997.99</v>
      </c>
      <c r="F201" s="16">
        <f t="shared" si="3"/>
        <v>89.77108030884729</v>
      </c>
    </row>
    <row r="202" spans="1:6" ht="15.75">
      <c r="A202" s="22" t="s">
        <v>118</v>
      </c>
      <c r="B202" s="57" t="s">
        <v>249</v>
      </c>
      <c r="C202" s="56">
        <v>100000</v>
      </c>
      <c r="D202" s="56">
        <v>78970</v>
      </c>
      <c r="E202" s="56">
        <v>83026.28</v>
      </c>
      <c r="F202" s="16">
        <f t="shared" si="3"/>
        <v>105.13648220843359</v>
      </c>
    </row>
    <row r="203" spans="1:6" ht="26.25" thickBot="1">
      <c r="A203" s="90" t="s">
        <v>302</v>
      </c>
      <c r="B203" s="91" t="s">
        <v>303</v>
      </c>
      <c r="C203" s="92">
        <v>0</v>
      </c>
      <c r="D203" s="92">
        <v>1707192.3</v>
      </c>
      <c r="E203" s="92">
        <v>959335.3</v>
      </c>
      <c r="F203" s="16">
        <f t="shared" si="3"/>
        <v>56.193745719213936</v>
      </c>
    </row>
    <row r="204" spans="1:6" ht="16.5" thickBot="1">
      <c r="A204" s="17" t="s">
        <v>119</v>
      </c>
      <c r="B204" s="18" t="s">
        <v>120</v>
      </c>
      <c r="C204" s="46">
        <f>C165+C166+C170+C174+C179+C181+C187+C190+C198+C195</f>
        <v>13631061</v>
      </c>
      <c r="D204" s="46">
        <f>D165+D166+D170+D174+D179+D181+D187+D190+D198+D195</f>
        <v>33294058.1</v>
      </c>
      <c r="E204" s="46">
        <f>E165+E166+E170+E174+E179+E181+E187+E190+E198+E195</f>
        <v>38975048.400000006</v>
      </c>
      <c r="F204" s="21">
        <f>E204/D204*100</f>
        <v>117.0630755882534</v>
      </c>
    </row>
    <row r="205" spans="1:6" ht="15.75">
      <c r="A205" s="19" t="s">
        <v>119</v>
      </c>
      <c r="B205" s="20" t="s">
        <v>137</v>
      </c>
      <c r="C205" s="54">
        <f>C161+C204</f>
        <v>291030040</v>
      </c>
      <c r="D205" s="54">
        <f>D161+D204</f>
        <v>347494753.75</v>
      </c>
      <c r="E205" s="54">
        <f>E161+E204</f>
        <v>349728524.30999994</v>
      </c>
      <c r="F205" s="21">
        <f>E205/D205*100</f>
        <v>100.64282137669538</v>
      </c>
    </row>
    <row r="206" spans="1:6" ht="15.75">
      <c r="A206" s="113" t="s">
        <v>138</v>
      </c>
      <c r="B206" s="114"/>
      <c r="C206" s="114"/>
      <c r="D206" s="114"/>
      <c r="E206" s="114"/>
      <c r="F206" s="115"/>
    </row>
    <row r="207" spans="1:6" ht="15.75">
      <c r="A207" s="34"/>
      <c r="B207" s="2" t="s">
        <v>251</v>
      </c>
      <c r="C207" s="40">
        <v>12236331</v>
      </c>
      <c r="D207" s="40">
        <v>18966657</v>
      </c>
      <c r="E207" s="40">
        <v>25052879</v>
      </c>
      <c r="F207" s="41"/>
    </row>
    <row r="208" spans="1:6" ht="15.75">
      <c r="A208" s="34"/>
      <c r="B208" s="2" t="s">
        <v>252</v>
      </c>
      <c r="C208" s="40"/>
      <c r="D208" s="40"/>
      <c r="E208" s="40">
        <v>54622251</v>
      </c>
      <c r="F208" s="41"/>
    </row>
    <row r="209" spans="1:6" ht="16.5" customHeight="1">
      <c r="A209" s="34">
        <v>200000</v>
      </c>
      <c r="B209" s="2" t="s">
        <v>253</v>
      </c>
      <c r="C209" s="40">
        <v>-12236331</v>
      </c>
      <c r="D209" s="40">
        <f>D224</f>
        <v>-18966657</v>
      </c>
      <c r="E209" s="40">
        <v>-25052879</v>
      </c>
      <c r="F209" s="41"/>
    </row>
    <row r="210" spans="1:6" ht="15.75">
      <c r="A210" s="34" t="s">
        <v>140</v>
      </c>
      <c r="B210" s="2" t="s">
        <v>254</v>
      </c>
      <c r="C210" s="40"/>
      <c r="D210" s="40"/>
      <c r="E210" s="40">
        <v>-54622251</v>
      </c>
      <c r="F210" s="41"/>
    </row>
    <row r="211" spans="1:6" ht="15.75" hidden="1">
      <c r="A211" s="34">
        <v>203000</v>
      </c>
      <c r="B211" s="2" t="s">
        <v>228</v>
      </c>
      <c r="C211" s="40"/>
      <c r="D211" s="40"/>
      <c r="E211" s="40"/>
      <c r="F211" s="41"/>
    </row>
    <row r="212" spans="1:6" ht="31.5" hidden="1">
      <c r="A212" s="34">
        <v>203400</v>
      </c>
      <c r="B212" s="2" t="s">
        <v>151</v>
      </c>
      <c r="C212" s="40"/>
      <c r="D212" s="40"/>
      <c r="E212" s="40"/>
      <c r="F212" s="41"/>
    </row>
    <row r="213" spans="1:6" ht="31.5" hidden="1">
      <c r="A213" s="34">
        <v>205000</v>
      </c>
      <c r="B213" s="2" t="s">
        <v>276</v>
      </c>
      <c r="C213" s="40"/>
      <c r="D213" s="40"/>
      <c r="E213" s="40"/>
      <c r="F213" s="41"/>
    </row>
    <row r="214" spans="1:6" ht="31.5" hidden="1">
      <c r="A214" s="34" t="s">
        <v>250</v>
      </c>
      <c r="B214" s="2" t="s">
        <v>277</v>
      </c>
      <c r="C214" s="40"/>
      <c r="D214" s="40"/>
      <c r="E214" s="40"/>
      <c r="F214" s="41"/>
    </row>
    <row r="215" spans="1:6" ht="15.75" hidden="1">
      <c r="A215" s="34">
        <v>205200</v>
      </c>
      <c r="B215" s="2" t="s">
        <v>143</v>
      </c>
      <c r="C215" s="40"/>
      <c r="D215" s="40"/>
      <c r="E215" s="40"/>
      <c r="F215" s="41"/>
    </row>
    <row r="216" spans="1:6" ht="15.75" hidden="1">
      <c r="A216" s="34">
        <v>203410</v>
      </c>
      <c r="B216" s="2" t="s">
        <v>141</v>
      </c>
      <c r="C216" s="40"/>
      <c r="D216" s="40"/>
      <c r="E216" s="40"/>
      <c r="F216" s="41"/>
    </row>
    <row r="217" spans="1:6" ht="15.75" hidden="1">
      <c r="A217" s="34">
        <v>203420</v>
      </c>
      <c r="B217" s="2" t="s">
        <v>142</v>
      </c>
      <c r="C217" s="40"/>
      <c r="D217" s="40"/>
      <c r="E217" s="40"/>
      <c r="F217" s="41"/>
    </row>
    <row r="218" spans="1:6" ht="31.5" hidden="1">
      <c r="A218" s="34">
        <v>205000</v>
      </c>
      <c r="B218" s="2" t="s">
        <v>255</v>
      </c>
      <c r="C218" s="40"/>
      <c r="D218" s="40"/>
      <c r="E218" s="40"/>
      <c r="F218" s="41"/>
    </row>
    <row r="219" spans="1:6" ht="31.5" hidden="1">
      <c r="A219" s="34" t="s">
        <v>250</v>
      </c>
      <c r="B219" s="2" t="s">
        <v>256</v>
      </c>
      <c r="C219" s="40"/>
      <c r="D219" s="40"/>
      <c r="E219" s="40"/>
      <c r="F219" s="41"/>
    </row>
    <row r="220" spans="1:6" ht="15.75" hidden="1">
      <c r="A220" s="34">
        <v>205200</v>
      </c>
      <c r="B220" s="2" t="s">
        <v>143</v>
      </c>
      <c r="C220" s="40"/>
      <c r="D220" s="40"/>
      <c r="E220" s="40"/>
      <c r="F220" s="41"/>
    </row>
    <row r="221" spans="1:6" ht="47.25" hidden="1">
      <c r="A221" s="34">
        <v>206100</v>
      </c>
      <c r="B221" s="2" t="s">
        <v>226</v>
      </c>
      <c r="C221" s="40"/>
      <c r="D221" s="40"/>
      <c r="E221" s="40"/>
      <c r="F221" s="41"/>
    </row>
    <row r="222" spans="1:6" ht="15.75" hidden="1">
      <c r="A222" s="34">
        <v>206110</v>
      </c>
      <c r="B222" s="2" t="s">
        <v>227</v>
      </c>
      <c r="C222" s="40"/>
      <c r="D222" s="40"/>
      <c r="E222" s="40"/>
      <c r="F222" s="41"/>
    </row>
    <row r="223" spans="1:6" ht="15.75" hidden="1">
      <c r="A223" s="34">
        <v>205300</v>
      </c>
      <c r="B223" s="2" t="s">
        <v>146</v>
      </c>
      <c r="C223" s="40"/>
      <c r="D223" s="40"/>
      <c r="E223" s="40"/>
      <c r="F223" s="41"/>
    </row>
    <row r="224" spans="1:6" ht="31.5">
      <c r="A224" s="34">
        <v>208000</v>
      </c>
      <c r="B224" s="2" t="s">
        <v>203</v>
      </c>
      <c r="C224" s="40"/>
      <c r="D224" s="40">
        <f>D225+D231</f>
        <v>-18966657</v>
      </c>
      <c r="E224" s="40">
        <v>-25052879</v>
      </c>
      <c r="F224" s="41"/>
    </row>
    <row r="225" spans="1:6" ht="31.5">
      <c r="A225" s="34" t="s">
        <v>144</v>
      </c>
      <c r="B225" s="2" t="s">
        <v>257</v>
      </c>
      <c r="C225" s="40"/>
      <c r="D225" s="40">
        <f>D226-D227</f>
        <v>2832336</v>
      </c>
      <c r="E225" s="40">
        <v>-54622251</v>
      </c>
      <c r="F225" s="41"/>
    </row>
    <row r="226" spans="1:6" ht="15.75">
      <c r="A226" s="34">
        <v>208100</v>
      </c>
      <c r="B226" s="2" t="s">
        <v>145</v>
      </c>
      <c r="C226" s="40"/>
      <c r="D226" s="40">
        <v>3391451</v>
      </c>
      <c r="E226" s="40">
        <v>3391451</v>
      </c>
      <c r="F226" s="41"/>
    </row>
    <row r="227" spans="1:6" ht="15.75">
      <c r="A227" s="34">
        <v>208200</v>
      </c>
      <c r="B227" s="2" t="s">
        <v>143</v>
      </c>
      <c r="C227" s="40"/>
      <c r="D227" s="40">
        <v>559115</v>
      </c>
      <c r="E227" s="40">
        <v>7501035</v>
      </c>
      <c r="F227" s="41"/>
    </row>
    <row r="228" spans="1:6" ht="15.75" hidden="1">
      <c r="A228" s="34">
        <v>208300</v>
      </c>
      <c r="B228" s="2" t="s">
        <v>235</v>
      </c>
      <c r="C228" s="40"/>
      <c r="D228" s="40"/>
      <c r="E228" s="40"/>
      <c r="F228" s="41"/>
    </row>
    <row r="229" spans="1:6" ht="15.75">
      <c r="A229" s="34" t="s">
        <v>225</v>
      </c>
      <c r="B229" s="2" t="s">
        <v>236</v>
      </c>
      <c r="C229" s="40"/>
      <c r="D229" s="40"/>
      <c r="E229" s="40">
        <v>-29569372</v>
      </c>
      <c r="F229" s="41"/>
    </row>
    <row r="230" spans="1:6" ht="15.75">
      <c r="A230" s="34" t="s">
        <v>217</v>
      </c>
      <c r="B230" s="2" t="s">
        <v>236</v>
      </c>
      <c r="C230" s="40"/>
      <c r="D230" s="40"/>
      <c r="E230" s="40">
        <v>-29569372</v>
      </c>
      <c r="F230" s="41"/>
    </row>
    <row r="231" spans="1:6" ht="36.75" customHeight="1">
      <c r="A231" s="34">
        <v>208400</v>
      </c>
      <c r="B231" s="2" t="s">
        <v>147</v>
      </c>
      <c r="C231" s="40">
        <v>-12236331</v>
      </c>
      <c r="D231" s="40">
        <v>-21798993</v>
      </c>
      <c r="E231" s="40">
        <v>-20943295</v>
      </c>
      <c r="F231" s="41"/>
    </row>
    <row r="232" spans="1:6" ht="31.5">
      <c r="A232" s="34">
        <v>900230</v>
      </c>
      <c r="B232" s="2" t="s">
        <v>258</v>
      </c>
      <c r="C232" s="40">
        <v>-12236331</v>
      </c>
      <c r="D232" s="40">
        <f>D234</f>
        <v>-18966657</v>
      </c>
      <c r="E232" s="40">
        <v>-25052879</v>
      </c>
      <c r="F232" s="41"/>
    </row>
    <row r="233" spans="1:6" ht="31.5">
      <c r="A233" s="34">
        <v>900231</v>
      </c>
      <c r="B233" s="2" t="s">
        <v>259</v>
      </c>
      <c r="C233" s="40"/>
      <c r="D233" s="40"/>
      <c r="E233" s="40">
        <v>-54622251</v>
      </c>
      <c r="F233" s="41"/>
    </row>
    <row r="234" spans="1:6" ht="15.75">
      <c r="A234" s="34">
        <v>600000</v>
      </c>
      <c r="B234" s="2" t="s">
        <v>260</v>
      </c>
      <c r="C234" s="40">
        <v>-12236331</v>
      </c>
      <c r="D234" s="40">
        <f>D237+D244</f>
        <v>-18966657</v>
      </c>
      <c r="E234" s="40">
        <v>-25052879</v>
      </c>
      <c r="F234" s="41"/>
    </row>
    <row r="235" spans="1:6" ht="15.75">
      <c r="A235" s="34" t="s">
        <v>148</v>
      </c>
      <c r="B235" s="2" t="s">
        <v>261</v>
      </c>
      <c r="C235" s="40"/>
      <c r="D235" s="40"/>
      <c r="E235" s="40">
        <v>-54622251</v>
      </c>
      <c r="F235" s="41"/>
    </row>
    <row r="236" spans="1:6" ht="15.75">
      <c r="A236" s="34">
        <v>602000</v>
      </c>
      <c r="B236" s="2" t="s">
        <v>244</v>
      </c>
      <c r="C236" s="40"/>
      <c r="D236" s="40"/>
      <c r="E236" s="40">
        <v>-25052879</v>
      </c>
      <c r="F236" s="41"/>
    </row>
    <row r="237" spans="1:6" ht="15.75">
      <c r="A237" s="34" t="s">
        <v>149</v>
      </c>
      <c r="B237" s="2" t="s">
        <v>245</v>
      </c>
      <c r="C237" s="40"/>
      <c r="D237" s="40">
        <f>D238-D239</f>
        <v>2832336</v>
      </c>
      <c r="E237" s="40">
        <v>-54622251</v>
      </c>
      <c r="F237" s="41"/>
    </row>
    <row r="238" spans="1:6" ht="15.75">
      <c r="A238" s="34">
        <v>602100</v>
      </c>
      <c r="B238" s="2" t="s">
        <v>145</v>
      </c>
      <c r="C238" s="40"/>
      <c r="D238" s="40">
        <v>3391451</v>
      </c>
      <c r="E238" s="40">
        <v>3391451</v>
      </c>
      <c r="F238" s="41"/>
    </row>
    <row r="239" spans="1:6" ht="15.75">
      <c r="A239" s="34">
        <v>602200</v>
      </c>
      <c r="B239" s="2" t="s">
        <v>143</v>
      </c>
      <c r="C239" s="40"/>
      <c r="D239" s="40">
        <v>559115</v>
      </c>
      <c r="E239" s="40">
        <v>7501035</v>
      </c>
      <c r="F239" s="41"/>
    </row>
    <row r="240" spans="1:6" ht="15.75">
      <c r="A240" s="34">
        <v>602300</v>
      </c>
      <c r="B240" s="2" t="s">
        <v>235</v>
      </c>
      <c r="C240" s="40"/>
      <c r="D240" s="40"/>
      <c r="E240" s="40">
        <v>-29569372</v>
      </c>
      <c r="F240" s="41"/>
    </row>
    <row r="241" spans="1:6" s="86" customFormat="1" ht="15.75" hidden="1">
      <c r="A241" s="82" t="s">
        <v>152</v>
      </c>
      <c r="B241" s="83" t="s">
        <v>236</v>
      </c>
      <c r="C241" s="84"/>
      <c r="D241" s="84"/>
      <c r="E241" s="84"/>
      <c r="F241" s="85"/>
    </row>
    <row r="242" spans="1:6" s="86" customFormat="1" ht="15.75" hidden="1">
      <c r="A242" s="82">
        <v>602304</v>
      </c>
      <c r="B242" s="83" t="s">
        <v>235</v>
      </c>
      <c r="C242" s="84"/>
      <c r="D242" s="84"/>
      <c r="E242" s="84"/>
      <c r="F242" s="85"/>
    </row>
    <row r="243" spans="1:6" ht="15.75">
      <c r="A243" s="34" t="s">
        <v>150</v>
      </c>
      <c r="B243" s="2" t="s">
        <v>236</v>
      </c>
      <c r="C243" s="40"/>
      <c r="D243" s="40"/>
      <c r="E243" s="40">
        <v>-29569372</v>
      </c>
      <c r="F243" s="41"/>
    </row>
    <row r="244" spans="1:6" ht="31.5">
      <c r="A244" s="34">
        <v>602400</v>
      </c>
      <c r="B244" s="2" t="s">
        <v>147</v>
      </c>
      <c r="C244" s="40">
        <v>-12236331</v>
      </c>
      <c r="D244" s="40">
        <v>-21798993</v>
      </c>
      <c r="E244" s="40">
        <v>-20943295</v>
      </c>
      <c r="F244" s="41"/>
    </row>
    <row r="245" spans="1:6" ht="31.5" hidden="1">
      <c r="A245" s="34">
        <v>603000</v>
      </c>
      <c r="B245" s="2" t="s">
        <v>151</v>
      </c>
      <c r="C245" s="40">
        <v>-12236331</v>
      </c>
      <c r="D245" s="81"/>
      <c r="E245" s="40"/>
      <c r="F245" s="41"/>
    </row>
    <row r="246" spans="1:6" ht="31.5">
      <c r="A246" s="34">
        <v>900460</v>
      </c>
      <c r="B246" s="2" t="s">
        <v>200</v>
      </c>
      <c r="C246" s="40">
        <v>-12236331</v>
      </c>
      <c r="D246" s="40">
        <f>D234</f>
        <v>-18966657</v>
      </c>
      <c r="E246" s="40">
        <v>-25052879</v>
      </c>
      <c r="F246" s="41"/>
    </row>
    <row r="247" spans="1:6" ht="31.5">
      <c r="A247" s="34">
        <v>900461</v>
      </c>
      <c r="B247" s="2" t="s">
        <v>262</v>
      </c>
      <c r="C247" s="40"/>
      <c r="D247" s="40"/>
      <c r="E247" s="40">
        <v>-54622251</v>
      </c>
      <c r="F247" s="41"/>
    </row>
    <row r="248" spans="1:6" ht="15.75">
      <c r="A248" s="125" t="s">
        <v>221</v>
      </c>
      <c r="B248" s="126"/>
      <c r="C248" s="126"/>
      <c r="D248" s="126"/>
      <c r="E248" s="126"/>
      <c r="F248" s="127"/>
    </row>
    <row r="249" spans="1:6" ht="15.75">
      <c r="A249" s="34"/>
      <c r="B249" s="2" t="s">
        <v>251</v>
      </c>
      <c r="C249" s="40">
        <v>-12236331</v>
      </c>
      <c r="D249" s="32">
        <v>-24991126</v>
      </c>
      <c r="E249" s="32">
        <v>-23888776</v>
      </c>
      <c r="F249" s="42"/>
    </row>
    <row r="250" spans="1:6" ht="15.75">
      <c r="A250" s="34"/>
      <c r="B250" s="2" t="s">
        <v>252</v>
      </c>
      <c r="C250" s="40"/>
      <c r="D250" s="32"/>
      <c r="E250" s="32">
        <v>-21946764</v>
      </c>
      <c r="F250" s="42"/>
    </row>
    <row r="251" spans="1:6" ht="15.75">
      <c r="A251" s="34">
        <v>200000</v>
      </c>
      <c r="B251" s="2" t="s">
        <v>253</v>
      </c>
      <c r="C251" s="40">
        <v>12236331</v>
      </c>
      <c r="D251" s="32">
        <v>24991126</v>
      </c>
      <c r="E251" s="32">
        <v>23888776</v>
      </c>
      <c r="F251" s="42"/>
    </row>
    <row r="252" spans="1:6" ht="15.75">
      <c r="A252" s="34" t="s">
        <v>140</v>
      </c>
      <c r="B252" s="2" t="s">
        <v>254</v>
      </c>
      <c r="C252" s="32"/>
      <c r="D252" s="32"/>
      <c r="E252" s="32">
        <v>21946764</v>
      </c>
      <c r="F252" s="42"/>
    </row>
    <row r="253" spans="1:6" ht="31.5">
      <c r="A253" s="34">
        <v>205000</v>
      </c>
      <c r="B253" s="2" t="s">
        <v>255</v>
      </c>
      <c r="C253" s="32"/>
      <c r="D253" s="32"/>
      <c r="E253" s="32">
        <v>102421</v>
      </c>
      <c r="F253" s="42"/>
    </row>
    <row r="254" spans="1:6" ht="31.5">
      <c r="A254" s="34" t="s">
        <v>250</v>
      </c>
      <c r="B254" s="2" t="s">
        <v>256</v>
      </c>
      <c r="C254" s="32"/>
      <c r="D254" s="32"/>
      <c r="E254" s="32">
        <v>102421</v>
      </c>
      <c r="F254" s="42"/>
    </row>
    <row r="255" spans="1:6" ht="22.5" customHeight="1">
      <c r="A255" s="34">
        <v>205100</v>
      </c>
      <c r="B255" s="2" t="s">
        <v>145</v>
      </c>
      <c r="C255" s="32"/>
      <c r="D255" s="32"/>
      <c r="E255" s="32">
        <v>449488</v>
      </c>
      <c r="F255" s="42"/>
    </row>
    <row r="256" spans="1:6" ht="15.75">
      <c r="A256" s="34">
        <v>205200</v>
      </c>
      <c r="B256" s="2" t="s">
        <v>143</v>
      </c>
      <c r="C256" s="32"/>
      <c r="D256" s="32"/>
      <c r="E256" s="32">
        <v>514978</v>
      </c>
      <c r="F256" s="42"/>
    </row>
    <row r="257" spans="1:6" ht="15.75">
      <c r="A257" s="34">
        <v>205300</v>
      </c>
      <c r="B257" s="2" t="s">
        <v>235</v>
      </c>
      <c r="C257" s="32"/>
      <c r="D257" s="32"/>
      <c r="E257" s="32">
        <v>167912</v>
      </c>
      <c r="F257" s="42"/>
    </row>
    <row r="258" spans="1:6" ht="15.75">
      <c r="A258" s="34" t="s">
        <v>286</v>
      </c>
      <c r="B258" s="2" t="s">
        <v>236</v>
      </c>
      <c r="C258" s="32"/>
      <c r="D258" s="32"/>
      <c r="E258" s="32">
        <v>167912</v>
      </c>
      <c r="F258" s="42"/>
    </row>
    <row r="259" spans="1:6" ht="15.75">
      <c r="A259" s="34">
        <v>205340</v>
      </c>
      <c r="B259" s="2" t="s">
        <v>235</v>
      </c>
      <c r="C259" s="32"/>
      <c r="D259" s="32"/>
      <c r="E259" s="32">
        <v>167912</v>
      </c>
      <c r="F259" s="42"/>
    </row>
    <row r="260" spans="1:6" ht="15.75">
      <c r="A260" s="34" t="s">
        <v>287</v>
      </c>
      <c r="B260" s="2" t="s">
        <v>236</v>
      </c>
      <c r="C260" s="32"/>
      <c r="D260" s="32"/>
      <c r="E260" s="32">
        <v>167912</v>
      </c>
      <c r="F260" s="42"/>
    </row>
    <row r="261" spans="1:6" ht="31.5" hidden="1">
      <c r="A261" s="34">
        <v>206000</v>
      </c>
      <c r="B261" s="2" t="s">
        <v>153</v>
      </c>
      <c r="C261" s="32"/>
      <c r="D261" s="32"/>
      <c r="E261" s="32"/>
      <c r="F261" s="42"/>
    </row>
    <row r="262" spans="1:6" ht="31.5" hidden="1">
      <c r="A262" s="34">
        <v>206100</v>
      </c>
      <c r="B262" s="2" t="s">
        <v>229</v>
      </c>
      <c r="C262" s="32"/>
      <c r="D262" s="32"/>
      <c r="E262" s="32">
        <v>0</v>
      </c>
      <c r="F262" s="42"/>
    </row>
    <row r="263" spans="1:6" ht="15.75" hidden="1">
      <c r="A263" s="34">
        <v>206110</v>
      </c>
      <c r="B263" s="2" t="s">
        <v>230</v>
      </c>
      <c r="C263" s="32"/>
      <c r="D263" s="32"/>
      <c r="E263" s="32">
        <v>0</v>
      </c>
      <c r="F263" s="42"/>
    </row>
    <row r="264" spans="1:6" ht="31.5" hidden="1">
      <c r="A264" s="34">
        <v>206200</v>
      </c>
      <c r="B264" s="2" t="s">
        <v>155</v>
      </c>
      <c r="C264" s="32"/>
      <c r="D264" s="32"/>
      <c r="E264" s="32">
        <v>0</v>
      </c>
      <c r="F264" s="42"/>
    </row>
    <row r="265" spans="1:6" ht="15.75" hidden="1">
      <c r="A265" s="34">
        <v>206210</v>
      </c>
      <c r="B265" s="2" t="s">
        <v>231</v>
      </c>
      <c r="C265" s="32"/>
      <c r="D265" s="32"/>
      <c r="E265" s="32">
        <v>0</v>
      </c>
      <c r="F265" s="42"/>
    </row>
    <row r="266" spans="1:6" ht="15.75" hidden="1">
      <c r="A266" s="34">
        <v>205300</v>
      </c>
      <c r="B266" s="2" t="s">
        <v>235</v>
      </c>
      <c r="C266" s="32"/>
      <c r="D266" s="32"/>
      <c r="E266" s="32">
        <v>167912</v>
      </c>
      <c r="F266" s="42"/>
    </row>
    <row r="267" spans="1:6" ht="15.75" hidden="1">
      <c r="A267" s="34" t="s">
        <v>286</v>
      </c>
      <c r="B267" s="2" t="s">
        <v>236</v>
      </c>
      <c r="C267" s="32"/>
      <c r="D267" s="32"/>
      <c r="E267" s="32">
        <v>167912</v>
      </c>
      <c r="F267" s="42"/>
    </row>
    <row r="268" spans="1:6" s="49" customFormat="1" ht="31.5">
      <c r="A268" s="34">
        <v>208000</v>
      </c>
      <c r="B268" s="2" t="s">
        <v>203</v>
      </c>
      <c r="C268" s="32">
        <v>12236331</v>
      </c>
      <c r="D268" s="32">
        <f>D269+D280</f>
        <v>24991126</v>
      </c>
      <c r="E268" s="32">
        <v>23786354</v>
      </c>
      <c r="F268" s="42"/>
    </row>
    <row r="269" spans="1:6" ht="31.5">
      <c r="A269" s="34" t="s">
        <v>144</v>
      </c>
      <c r="B269" s="2" t="s">
        <v>257</v>
      </c>
      <c r="C269" s="32"/>
      <c r="D269" s="32">
        <f>D270-D271</f>
        <v>3192133</v>
      </c>
      <c r="E269" s="32">
        <v>21844343</v>
      </c>
      <c r="F269" s="42"/>
    </row>
    <row r="270" spans="1:6" ht="15.75">
      <c r="A270" s="34">
        <v>208100</v>
      </c>
      <c r="B270" s="2" t="s">
        <v>145</v>
      </c>
      <c r="C270" s="32"/>
      <c r="D270" s="32">
        <v>3525983</v>
      </c>
      <c r="E270" s="32">
        <v>3525983</v>
      </c>
      <c r="F270" s="42"/>
    </row>
    <row r="271" spans="1:6" ht="15.75">
      <c r="A271" s="34">
        <v>208200</v>
      </c>
      <c r="B271" s="2" t="s">
        <v>143</v>
      </c>
      <c r="C271" s="32"/>
      <c r="D271" s="32">
        <v>333850</v>
      </c>
      <c r="E271" s="32">
        <v>581455</v>
      </c>
      <c r="F271" s="42"/>
    </row>
    <row r="272" spans="1:6" ht="15.75" hidden="1">
      <c r="A272" s="34">
        <v>208300</v>
      </c>
      <c r="B272" s="2" t="s">
        <v>235</v>
      </c>
      <c r="C272" s="32"/>
      <c r="D272" s="32"/>
      <c r="E272" s="76">
        <v>-0.02</v>
      </c>
      <c r="F272" s="42"/>
    </row>
    <row r="273" spans="1:6" ht="15.75">
      <c r="A273" s="34">
        <v>208300</v>
      </c>
      <c r="B273" s="2" t="s">
        <v>235</v>
      </c>
      <c r="C273" s="32"/>
      <c r="D273" s="32"/>
      <c r="E273" s="32">
        <v>-101468</v>
      </c>
      <c r="F273" s="42"/>
    </row>
    <row r="274" spans="1:6" ht="15.75">
      <c r="A274" s="34" t="s">
        <v>225</v>
      </c>
      <c r="B274" s="2" t="s">
        <v>236</v>
      </c>
      <c r="C274" s="32"/>
      <c r="D274" s="32"/>
      <c r="E274" s="32">
        <v>-2043480</v>
      </c>
      <c r="F274" s="42"/>
    </row>
    <row r="275" spans="1:6" ht="15.75" hidden="1">
      <c r="A275" s="34">
        <v>208340</v>
      </c>
      <c r="B275" s="2" t="s">
        <v>235</v>
      </c>
      <c r="C275" s="32"/>
      <c r="D275" s="32"/>
      <c r="E275" s="76">
        <v>-0.02</v>
      </c>
      <c r="F275" s="42"/>
    </row>
    <row r="276" spans="1:6" ht="15.75">
      <c r="A276" s="34">
        <v>208340</v>
      </c>
      <c r="B276" s="2" t="s">
        <v>235</v>
      </c>
      <c r="C276" s="32"/>
      <c r="D276" s="32"/>
      <c r="E276" s="32">
        <v>-101468</v>
      </c>
      <c r="F276" s="42"/>
    </row>
    <row r="277" spans="1:6" ht="15.75">
      <c r="A277" s="34" t="s">
        <v>217</v>
      </c>
      <c r="B277" s="2" t="s">
        <v>236</v>
      </c>
      <c r="C277" s="32"/>
      <c r="D277" s="32"/>
      <c r="E277" s="32">
        <v>-2043481</v>
      </c>
      <c r="F277" s="42"/>
    </row>
    <row r="278" spans="1:6" ht="15.75" hidden="1">
      <c r="A278" s="34" t="s">
        <v>217</v>
      </c>
      <c r="B278" s="2" t="s">
        <v>236</v>
      </c>
      <c r="C278" s="32"/>
      <c r="D278" s="32"/>
      <c r="E278" s="32"/>
      <c r="F278" s="42"/>
    </row>
    <row r="279" spans="1:6" ht="15.75" hidden="1">
      <c r="A279" s="34" t="s">
        <v>217</v>
      </c>
      <c r="B279" s="2" t="s">
        <v>236</v>
      </c>
      <c r="C279" s="32"/>
      <c r="D279" s="32"/>
      <c r="E279" s="76">
        <v>167912</v>
      </c>
      <c r="F279" s="42"/>
    </row>
    <row r="280" spans="1:6" ht="31.5">
      <c r="A280" s="34">
        <v>208400</v>
      </c>
      <c r="B280" s="2" t="s">
        <v>147</v>
      </c>
      <c r="C280" s="32">
        <v>12236331</v>
      </c>
      <c r="D280" s="32">
        <v>21798993</v>
      </c>
      <c r="E280" s="32">
        <v>20943295</v>
      </c>
      <c r="F280" s="42"/>
    </row>
    <row r="281" spans="1:6" ht="31.5">
      <c r="A281" s="34">
        <v>900230</v>
      </c>
      <c r="B281" s="2" t="s">
        <v>258</v>
      </c>
      <c r="C281" s="32">
        <v>12236331</v>
      </c>
      <c r="D281" s="32">
        <f>D268</f>
        <v>24991126</v>
      </c>
      <c r="E281" s="32">
        <v>23888776</v>
      </c>
      <c r="F281" s="42"/>
    </row>
    <row r="282" spans="1:6" ht="31.5">
      <c r="A282" s="34">
        <v>900231</v>
      </c>
      <c r="B282" s="2" t="s">
        <v>259</v>
      </c>
      <c r="C282" s="32"/>
      <c r="D282" s="32"/>
      <c r="E282" s="32">
        <v>21946764</v>
      </c>
      <c r="F282" s="42"/>
    </row>
    <row r="283" spans="1:6" ht="15.75">
      <c r="A283" s="34">
        <v>600000</v>
      </c>
      <c r="B283" s="2" t="s">
        <v>260</v>
      </c>
      <c r="C283" s="32">
        <v>12236331</v>
      </c>
      <c r="D283" s="32">
        <v>24991126</v>
      </c>
      <c r="E283" s="32">
        <v>23888776</v>
      </c>
      <c r="F283" s="42"/>
    </row>
    <row r="284" spans="1:6" ht="15.75">
      <c r="A284" s="34" t="s">
        <v>148</v>
      </c>
      <c r="B284" s="2" t="s">
        <v>261</v>
      </c>
      <c r="C284" s="32"/>
      <c r="D284" s="32"/>
      <c r="E284" s="32">
        <v>21946764</v>
      </c>
      <c r="F284" s="42"/>
    </row>
    <row r="285" spans="1:6" ht="31.5" hidden="1">
      <c r="A285" s="34">
        <v>601000</v>
      </c>
      <c r="B285" s="2" t="s">
        <v>153</v>
      </c>
      <c r="C285" s="32"/>
      <c r="D285" s="32"/>
      <c r="E285" s="32"/>
      <c r="F285" s="42"/>
    </row>
    <row r="286" spans="1:6" ht="31.5" hidden="1">
      <c r="A286" s="34">
        <v>601100</v>
      </c>
      <c r="B286" s="2" t="s">
        <v>154</v>
      </c>
      <c r="C286" s="32"/>
      <c r="D286" s="32"/>
      <c r="E286" s="32"/>
      <c r="F286" s="42"/>
    </row>
    <row r="287" spans="1:6" ht="31.5" hidden="1">
      <c r="A287" s="34">
        <v>601200</v>
      </c>
      <c r="B287" s="2" t="s">
        <v>155</v>
      </c>
      <c r="C287" s="32"/>
      <c r="D287" s="32"/>
      <c r="E287" s="32"/>
      <c r="F287" s="42"/>
    </row>
    <row r="288" spans="1:6" ht="31.5" hidden="1">
      <c r="A288" s="34">
        <v>601100</v>
      </c>
      <c r="B288" s="2" t="s">
        <v>232</v>
      </c>
      <c r="C288" s="32"/>
      <c r="D288" s="32"/>
      <c r="E288" s="32">
        <v>0</v>
      </c>
      <c r="F288" s="42"/>
    </row>
    <row r="289" spans="1:6" ht="15.75" hidden="1">
      <c r="A289" s="34">
        <v>601110</v>
      </c>
      <c r="B289" s="2" t="s">
        <v>227</v>
      </c>
      <c r="C289" s="32"/>
      <c r="D289" s="32"/>
      <c r="E289" s="32">
        <v>0</v>
      </c>
      <c r="F289" s="42"/>
    </row>
    <row r="290" spans="1:6" ht="31.5" hidden="1">
      <c r="A290" s="34">
        <v>601200</v>
      </c>
      <c r="B290" s="2" t="s">
        <v>233</v>
      </c>
      <c r="C290" s="32"/>
      <c r="D290" s="32"/>
      <c r="E290" s="32">
        <v>0</v>
      </c>
      <c r="F290" s="42"/>
    </row>
    <row r="291" spans="1:6" ht="15.75" hidden="1">
      <c r="A291" s="34">
        <v>601210</v>
      </c>
      <c r="B291" s="2" t="s">
        <v>234</v>
      </c>
      <c r="C291" s="32"/>
      <c r="D291" s="32"/>
      <c r="E291" s="32">
        <v>0</v>
      </c>
      <c r="F291" s="42"/>
    </row>
    <row r="292" spans="1:6" ht="15.75">
      <c r="A292" s="34">
        <v>602000</v>
      </c>
      <c r="B292" s="2" t="s">
        <v>244</v>
      </c>
      <c r="C292" s="32"/>
      <c r="D292" s="32">
        <f>D294-D295</f>
        <v>3192133</v>
      </c>
      <c r="E292" s="32">
        <v>23888776</v>
      </c>
      <c r="F292" s="42"/>
    </row>
    <row r="293" spans="1:6" ht="15.75">
      <c r="A293" s="34" t="s">
        <v>149</v>
      </c>
      <c r="B293" s="2" t="s">
        <v>245</v>
      </c>
      <c r="C293" s="32"/>
      <c r="D293" s="32"/>
      <c r="E293" s="32">
        <v>21946764</v>
      </c>
      <c r="F293" s="42"/>
    </row>
    <row r="294" spans="1:6" ht="15.75">
      <c r="A294" s="34">
        <v>602100</v>
      </c>
      <c r="B294" s="2" t="s">
        <v>145</v>
      </c>
      <c r="C294" s="32"/>
      <c r="D294" s="32">
        <v>3525983</v>
      </c>
      <c r="E294" s="32">
        <v>3975470.32</v>
      </c>
      <c r="F294" s="42"/>
    </row>
    <row r="295" spans="1:6" ht="15.75">
      <c r="A295" s="34">
        <v>602200</v>
      </c>
      <c r="B295" s="2" t="s">
        <v>143</v>
      </c>
      <c r="C295" s="32"/>
      <c r="D295" s="32">
        <v>333850</v>
      </c>
      <c r="E295" s="32">
        <v>1096433</v>
      </c>
      <c r="F295" s="42"/>
    </row>
    <row r="296" spans="1:6" ht="15.75">
      <c r="A296" s="34">
        <v>602300</v>
      </c>
      <c r="B296" s="2" t="s">
        <v>235</v>
      </c>
      <c r="C296" s="32"/>
      <c r="D296" s="32"/>
      <c r="E296" s="32">
        <v>66444</v>
      </c>
      <c r="F296" s="42"/>
    </row>
    <row r="297" spans="1:6" ht="15.75">
      <c r="A297" s="34" t="s">
        <v>152</v>
      </c>
      <c r="B297" s="2" t="s">
        <v>236</v>
      </c>
      <c r="C297" s="32"/>
      <c r="D297" s="32"/>
      <c r="E297" s="32">
        <v>-1875568</v>
      </c>
      <c r="F297" s="42"/>
    </row>
    <row r="298" spans="1:6" ht="15.75">
      <c r="A298" s="34">
        <v>602304</v>
      </c>
      <c r="B298" s="2" t="s">
        <v>235</v>
      </c>
      <c r="C298" s="32"/>
      <c r="D298" s="32"/>
      <c r="E298" s="32">
        <v>66444</v>
      </c>
      <c r="F298" s="42"/>
    </row>
    <row r="299" spans="1:6" ht="15.75">
      <c r="A299" s="34" t="s">
        <v>150</v>
      </c>
      <c r="B299" s="2" t="s">
        <v>236</v>
      </c>
      <c r="C299" s="32"/>
      <c r="D299" s="32"/>
      <c r="E299" s="32">
        <v>-1875568</v>
      </c>
      <c r="F299" s="42"/>
    </row>
    <row r="300" spans="1:6" ht="31.5">
      <c r="A300" s="34">
        <v>602400</v>
      </c>
      <c r="B300" s="2" t="s">
        <v>147</v>
      </c>
      <c r="C300" s="32">
        <v>12236331</v>
      </c>
      <c r="D300" s="32">
        <v>24991126</v>
      </c>
      <c r="E300" s="32">
        <v>20943295</v>
      </c>
      <c r="F300" s="42"/>
    </row>
    <row r="301" spans="1:6" ht="31.5">
      <c r="A301" s="34">
        <v>900460</v>
      </c>
      <c r="B301" s="2" t="s">
        <v>200</v>
      </c>
      <c r="C301" s="32">
        <v>12236331</v>
      </c>
      <c r="D301" s="32">
        <f>D300+D292</f>
        <v>28183259</v>
      </c>
      <c r="E301" s="32">
        <v>23888776</v>
      </c>
      <c r="F301" s="101"/>
    </row>
    <row r="302" spans="1:6" ht="31.5">
      <c r="A302" s="34">
        <v>900461</v>
      </c>
      <c r="B302" s="2" t="s">
        <v>262</v>
      </c>
      <c r="C302" s="32"/>
      <c r="D302" s="32"/>
      <c r="E302" s="32">
        <v>21946764</v>
      </c>
      <c r="F302" s="101"/>
    </row>
    <row r="303" spans="1:6" ht="15.75">
      <c r="A303" s="113" t="s">
        <v>139</v>
      </c>
      <c r="B303" s="114"/>
      <c r="C303" s="114"/>
      <c r="D303" s="114"/>
      <c r="E303" s="114"/>
      <c r="F303" s="115"/>
    </row>
    <row r="304" spans="1:6" ht="15.75">
      <c r="A304" s="102">
        <v>250000</v>
      </c>
      <c r="B304" s="44" t="s">
        <v>156</v>
      </c>
      <c r="C304" s="45"/>
      <c r="D304" s="4">
        <f>D307+D308+D306</f>
        <v>-1667</v>
      </c>
      <c r="E304" s="4">
        <f>E307+E308</f>
        <v>-2021</v>
      </c>
      <c r="F304" s="103"/>
    </row>
    <row r="305" spans="1:6" ht="15.75" hidden="1">
      <c r="A305" s="102">
        <v>250904</v>
      </c>
      <c r="B305" s="44" t="s">
        <v>157</v>
      </c>
      <c r="C305" s="45"/>
      <c r="D305" s="4"/>
      <c r="E305" s="40"/>
      <c r="F305" s="103"/>
    </row>
    <row r="306" spans="1:6" ht="47.25">
      <c r="A306" s="102">
        <v>250908</v>
      </c>
      <c r="B306" s="44" t="s">
        <v>158</v>
      </c>
      <c r="C306" s="45"/>
      <c r="D306" s="4">
        <v>354</v>
      </c>
      <c r="E306" s="40"/>
      <c r="F306" s="103"/>
    </row>
    <row r="307" spans="1:6" ht="47.25">
      <c r="A307" s="102">
        <v>250909</v>
      </c>
      <c r="B307" s="44" t="s">
        <v>159</v>
      </c>
      <c r="C307" s="45"/>
      <c r="D307" s="4">
        <v>-354</v>
      </c>
      <c r="E307" s="43">
        <v>-354</v>
      </c>
      <c r="F307" s="103"/>
    </row>
    <row r="308" spans="1:6" ht="31.5">
      <c r="A308" s="102">
        <v>250912</v>
      </c>
      <c r="B308" s="44" t="s">
        <v>201</v>
      </c>
      <c r="C308" s="45"/>
      <c r="D308" s="4">
        <v>-1667</v>
      </c>
      <c r="E308" s="4">
        <v>-1667</v>
      </c>
      <c r="F308" s="104"/>
    </row>
    <row r="309" spans="1:6" ht="31.5" hidden="1">
      <c r="A309" s="102">
        <v>250912</v>
      </c>
      <c r="B309" s="44" t="s">
        <v>237</v>
      </c>
      <c r="C309" s="45"/>
      <c r="D309" s="40"/>
      <c r="E309" s="40"/>
      <c r="F309" s="104"/>
    </row>
    <row r="310" spans="1:6" ht="15.75" hidden="1">
      <c r="A310" s="102">
        <v>900201</v>
      </c>
      <c r="B310" s="44"/>
      <c r="C310" s="45"/>
      <c r="D310" s="40"/>
      <c r="E310" s="40"/>
      <c r="F310" s="104"/>
    </row>
    <row r="311" spans="1:6" ht="15.75">
      <c r="A311" s="113" t="s">
        <v>238</v>
      </c>
      <c r="B311" s="114"/>
      <c r="C311" s="114"/>
      <c r="D311" s="114"/>
      <c r="E311" s="114"/>
      <c r="F311" s="115"/>
    </row>
    <row r="312" spans="1:6" ht="38.25" customHeight="1">
      <c r="A312" s="93"/>
      <c r="B312" s="51"/>
      <c r="C312" s="116" t="s">
        <v>241</v>
      </c>
      <c r="D312" s="144"/>
      <c r="E312" s="116" t="s">
        <v>242</v>
      </c>
      <c r="F312" s="117"/>
    </row>
    <row r="313" spans="1:6" ht="15.75">
      <c r="A313" s="102">
        <v>400000</v>
      </c>
      <c r="B313" s="44" t="s">
        <v>239</v>
      </c>
      <c r="C313" s="118">
        <v>2870000</v>
      </c>
      <c r="D313" s="123"/>
      <c r="E313" s="118">
        <v>2870000</v>
      </c>
      <c r="F313" s="119"/>
    </row>
    <row r="314" spans="1:6" ht="15.75">
      <c r="A314" s="102">
        <v>420000</v>
      </c>
      <c r="B314" s="44" t="s">
        <v>240</v>
      </c>
      <c r="C314" s="118">
        <v>2870000</v>
      </c>
      <c r="D314" s="123"/>
      <c r="E314" s="118">
        <v>2870000</v>
      </c>
      <c r="F314" s="119"/>
    </row>
    <row r="315" spans="1:6" ht="16.5" thickBot="1">
      <c r="A315" s="105"/>
      <c r="B315" s="106" t="s">
        <v>120</v>
      </c>
      <c r="C315" s="120">
        <v>2870000</v>
      </c>
      <c r="D315" s="138"/>
      <c r="E315" s="120">
        <v>2870000</v>
      </c>
      <c r="F315" s="121"/>
    </row>
    <row r="316" spans="1:2" ht="15.75" hidden="1">
      <c r="A316" s="47"/>
      <c r="B316" s="48"/>
    </row>
    <row r="318" spans="1:4" ht="18.75" customHeight="1">
      <c r="A318" s="122" t="s">
        <v>243</v>
      </c>
      <c r="B318" s="122"/>
      <c r="C318" s="109" t="s">
        <v>279</v>
      </c>
      <c r="D318" s="109"/>
    </row>
    <row r="319" spans="1:4" ht="18">
      <c r="A319" s="31"/>
      <c r="B319" s="31"/>
      <c r="C319" s="55"/>
      <c r="D319" s="55"/>
    </row>
    <row r="320" spans="1:4" ht="18">
      <c r="A320" s="31" t="s">
        <v>216</v>
      </c>
      <c r="B320" s="31"/>
      <c r="C320" s="109" t="s">
        <v>278</v>
      </c>
      <c r="D320" s="109"/>
    </row>
    <row r="328" spans="3:4" ht="12.75">
      <c r="C328" s="77"/>
      <c r="D328" s="77"/>
    </row>
  </sheetData>
  <sheetProtection/>
  <mergeCells count="26">
    <mergeCell ref="C314:D314"/>
    <mergeCell ref="C315:D315"/>
    <mergeCell ref="A74:F74"/>
    <mergeCell ref="A48:F48"/>
    <mergeCell ref="A72:B72"/>
    <mergeCell ref="C312:D312"/>
    <mergeCell ref="A2:F2"/>
    <mergeCell ref="A206:F206"/>
    <mergeCell ref="A248:F248"/>
    <mergeCell ref="A303:F303"/>
    <mergeCell ref="A7:F7"/>
    <mergeCell ref="A8:F8"/>
    <mergeCell ref="A70:B70"/>
    <mergeCell ref="A71:B71"/>
    <mergeCell ref="A3:E3"/>
    <mergeCell ref="A75:F75"/>
    <mergeCell ref="C318:D318"/>
    <mergeCell ref="C320:D320"/>
    <mergeCell ref="A162:F162"/>
    <mergeCell ref="A311:F311"/>
    <mergeCell ref="E312:F312"/>
    <mergeCell ref="E313:F313"/>
    <mergeCell ref="E314:F314"/>
    <mergeCell ref="E315:F315"/>
    <mergeCell ref="A318:B318"/>
    <mergeCell ref="C313:D313"/>
  </mergeCells>
  <printOptions/>
  <pageMargins left="1.57" right="0.25" top="0.25" bottom="0.17" header="0" footer="0"/>
  <pageSetup fitToHeight="5" fitToWidth="1" horizontalDpi="600" verticalDpi="600" orientation="portrait" paperSize="9" scale="52" r:id="rId1"/>
  <rowBreaks count="4" manualBreakCount="4">
    <brk id="73" max="5" man="1"/>
    <brk id="102" max="5" man="1"/>
    <brk id="161" max="5" man="1"/>
    <brk id="2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vinfinrda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cmp01</dc:creator>
  <cp:keywords/>
  <dc:description/>
  <cp:lastModifiedBy>cmp05</cp:lastModifiedBy>
  <cp:lastPrinted>2016-01-26T14:35:20Z</cp:lastPrinted>
  <dcterms:created xsi:type="dcterms:W3CDTF">2013-01-25T13:41:53Z</dcterms:created>
  <dcterms:modified xsi:type="dcterms:W3CDTF">2016-01-26T15:10:32Z</dcterms:modified>
  <cp:category/>
  <cp:version/>
  <cp:contentType/>
  <cp:contentStatus/>
</cp:coreProperties>
</file>